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895" activeTab="0"/>
  </bookViews>
  <sheets>
    <sheet name="01.04.2020" sheetId="1" r:id="rId1"/>
  </sheets>
  <definedNames>
    <definedName name="_xlnm.Print_Area" localSheetId="0">'01.04.2020'!$A$1:$M$119</definedName>
  </definedNames>
  <calcPr fullCalcOnLoad="1"/>
</workbook>
</file>

<file path=xl/sharedStrings.xml><?xml version="1.0" encoding="utf-8"?>
<sst xmlns="http://schemas.openxmlformats.org/spreadsheetml/2006/main" count="293" uniqueCount="193">
  <si>
    <t xml:space="preserve">Начальник фінансового управління </t>
  </si>
  <si>
    <t>Л.В.Писаренко</t>
  </si>
  <si>
    <t>210110</t>
  </si>
  <si>
    <t>ВСЬОГО</t>
  </si>
  <si>
    <t>250404</t>
  </si>
  <si>
    <t>180404</t>
  </si>
  <si>
    <t>ІНФОРМАЦІЯ</t>
  </si>
  <si>
    <t>100102</t>
  </si>
  <si>
    <t>210105</t>
  </si>
  <si>
    <t>100203</t>
  </si>
  <si>
    <t>№ п/п</t>
  </si>
  <si>
    <t>про  обяг  фінансування  місцевих програм</t>
  </si>
  <si>
    <t xml:space="preserve">Відсоток виконання </t>
  </si>
  <si>
    <t>0312180</t>
  </si>
  <si>
    <t>0313400</t>
  </si>
  <si>
    <t>0313112</t>
  </si>
  <si>
    <t>0313133</t>
  </si>
  <si>
    <t>0313141</t>
  </si>
  <si>
    <t>0316130</t>
  </si>
  <si>
    <t>0318600</t>
  </si>
  <si>
    <t>Програма реалізації громадського бюджету(бюджету участі) міста Ніжина на 2017-2021 роки</t>
  </si>
  <si>
    <t>0317450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</si>
  <si>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</si>
  <si>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</si>
  <si>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</si>
  <si>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0210180</t>
  </si>
  <si>
    <t>0133</t>
  </si>
  <si>
    <t>0212111</t>
  </si>
  <si>
    <t>0726</t>
  </si>
  <si>
    <t>0212143</t>
  </si>
  <si>
    <t>0763</t>
  </si>
  <si>
    <t>0212144</t>
  </si>
  <si>
    <t>0212152</t>
  </si>
  <si>
    <t>0213242</t>
  </si>
  <si>
    <t>1090</t>
  </si>
  <si>
    <t>0213112</t>
  </si>
  <si>
    <t>1040</t>
  </si>
  <si>
    <t>0213122</t>
  </si>
  <si>
    <t>0213131</t>
  </si>
  <si>
    <t>Програма виплати стипендій обдарованій учнівській та студентській молоді міста на період до 2020 року</t>
  </si>
  <si>
    <t>0620</t>
  </si>
  <si>
    <t>0490</t>
  </si>
  <si>
    <t>0217610</t>
  </si>
  <si>
    <t>0411</t>
  </si>
  <si>
    <t>Програма розвитку малого та  середнього  підприємництва  у м. Ніжині на 2017-2020 роки.</t>
  </si>
  <si>
    <t>0217640</t>
  </si>
  <si>
    <t>0218110</t>
  </si>
  <si>
    <t>4017810</t>
  </si>
  <si>
    <t>0320</t>
  </si>
  <si>
    <t>0218410</t>
  </si>
  <si>
    <t>0830</t>
  </si>
  <si>
    <t>0611020</t>
  </si>
  <si>
    <t>1011020</t>
  </si>
  <si>
    <t>0921</t>
  </si>
  <si>
    <t>0611090</t>
  </si>
  <si>
    <t>1510180</t>
  </si>
  <si>
    <t>0111</t>
  </si>
  <si>
    <t>0810180</t>
  </si>
  <si>
    <t>1518600</t>
  </si>
  <si>
    <t>0813180</t>
  </si>
  <si>
    <t>1513190</t>
  </si>
  <si>
    <t>1030</t>
  </si>
  <si>
    <t>0813192</t>
  </si>
  <si>
    <t>1513202</t>
  </si>
  <si>
    <t>1010180</t>
  </si>
  <si>
    <t>8600</t>
  </si>
  <si>
    <t>1014082</t>
  </si>
  <si>
    <t>2414040</t>
  </si>
  <si>
    <t>0829</t>
  </si>
  <si>
    <t>Програма розвитку туризму на 2017 -2021 рр.</t>
  </si>
  <si>
    <t xml:space="preserve">Цільова програма проведення археологічних досліджень в  місті Ніжин на 2017 – 2021 роки </t>
  </si>
  <si>
    <t>0810</t>
  </si>
  <si>
    <t>1115032</t>
  </si>
  <si>
    <t>1315032</t>
  </si>
  <si>
    <t xml:space="preserve"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2018-2020 рік </t>
  </si>
  <si>
    <t>1210180</t>
  </si>
  <si>
    <t>4018600</t>
  </si>
  <si>
    <t>4016021</t>
  </si>
  <si>
    <t>1216013</t>
  </si>
  <si>
    <t>1216030</t>
  </si>
  <si>
    <t>4016060</t>
  </si>
  <si>
    <t>1217350</t>
  </si>
  <si>
    <t>1217670</t>
  </si>
  <si>
    <t>4017470</t>
  </si>
  <si>
    <t>180409/250404</t>
  </si>
  <si>
    <t>1218110</t>
  </si>
  <si>
    <t>1218120</t>
  </si>
  <si>
    <t>4017840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</si>
  <si>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</si>
  <si>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</si>
  <si>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</si>
  <si>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</si>
  <si>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</si>
  <si>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</si>
  <si>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</si>
  <si>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</si>
  <si>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</si>
  <si>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Профінансовано   ЗАГАЛЬНИЙ ФОНД</t>
  </si>
  <si>
    <t>Профінансовано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</si>
  <si>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</si>
  <si>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</si>
  <si>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</si>
  <si>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</si>
  <si>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</si>
  <si>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</si>
  <si>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</si>
  <si>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 xml:space="preserve">Міська Програма допризовної підготовки, виконання заходів з мобілізації та заходів  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та батальйонів ТрО міста Ніжина у 2019 - 2020 роках </t>
  </si>
  <si>
    <t>0212142</t>
  </si>
  <si>
    <t>Міська програма "Ніжин - дітям" на період до 2021 рр.</t>
  </si>
  <si>
    <t>0216082</t>
  </si>
  <si>
    <t xml:space="preserve">Програма  управління  боргом міського  бюджету міста  Ніжина   на 2019-2023 роки.
</t>
  </si>
  <si>
    <t>всього</t>
  </si>
  <si>
    <t>0813210</t>
  </si>
  <si>
    <t>1213210</t>
  </si>
  <si>
    <t>3718600</t>
  </si>
  <si>
    <t>0217350</t>
  </si>
  <si>
    <t>3110180</t>
  </si>
  <si>
    <t>3117130</t>
  </si>
  <si>
    <t>3117650</t>
  </si>
  <si>
    <t>Вик.А.М.Артеменко,  Н.В. Колесник  7-17-49, 7-15-11</t>
  </si>
  <si>
    <t>0212030</t>
  </si>
  <si>
    <t xml:space="preserve">Міська цільова програма  національно-патріотичного виховання дітей та молоді Ніжинської міської об’єднаної територіальної громади на 2018-2020роки </t>
  </si>
  <si>
    <t>Ніжинської міської об’єднаної теритріальної громади за 2020р.</t>
  </si>
  <si>
    <t>Назва програми, що  фінансується з місцевих бюджетів у 2020році</t>
  </si>
  <si>
    <t>Обсяг фінансування (затверджено  із змінами) на 2020рік</t>
  </si>
  <si>
    <t>Профінансовано станом на 01.04.20р.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</si>
  <si>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</si>
  <si>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Програма юридичного обслуговування Ніжинської міської ради та виконавчого комітету Ніжинської міської ради на 2020рік</t>
  </si>
  <si>
    <t xml:space="preserve">Міська цільова програма з виконання власних повноважень Ніжинської міської ради на 2020рік </t>
  </si>
  <si>
    <t>Програма розвитку інвестиційної діяльності в Ніжинській міській об’єднаній територіальній громаді на 2020-2022роки</t>
  </si>
  <si>
    <t xml:space="preserve">Міська цільова Програма оснащення медичною технікою та виробами медичного призначення на 2020 - 2022 роки </t>
  </si>
  <si>
    <t xml:space="preserve">Міська  цільова Програма фінансової  підтримки комунального некомерційного підприємства «Ніжинська міська стоматологічна поліклініка»  Ніжинської міської ради Чернігівської  області на 2020 рік </t>
  </si>
  <si>
    <t>0212100</t>
  </si>
  <si>
    <t>0217322</t>
  </si>
  <si>
    <t>Міська цільова Програма фінансової підтримки комунального некомерційного підприємства «Ніжинська центральна міська лікарня ім.М.Галицького» Ніжинської  міської об’єднаної територіальної громади на 2020-2022рр.</t>
  </si>
  <si>
    <t>Міська цільова Програма фінансової підтримки Комунального некомерційного підприємства «Ніжинський міський центр первинної медико-санітарної допомоги» Ніжинської  міської ради Чернігівської області та забезпечення медичної допомоги населенню на 2020р.</t>
  </si>
  <si>
    <t xml:space="preserve">Міська  цільова програма «Фінансової підтримки   та  розвитку КНП «Ніжинський  міський  пологовий  будинок» на  2020-2022рр. </t>
  </si>
  <si>
    <t xml:space="preserve">Комплексна міська програма підтримки сім’ї, гендерної  рівності  та протидії  торгівлі  людьми на 2020рік </t>
  </si>
  <si>
    <t xml:space="preserve">Міська цільова програма «Молодь  Ніжинської об’єднаної територіальної громади» на 2020-2022рр. </t>
  </si>
  <si>
    <t>Міська  цільова програма «Турбота» на 2020р.</t>
  </si>
  <si>
    <t xml:space="preserve">Програма «Підтримки комунального засобу масової інформації Державного комунального підприємства телерадіокомпанії «Ніжинське телебачення» на 2020рік» </t>
  </si>
  <si>
    <t>Міська цільова програма придбання житла на 2020р.</t>
  </si>
  <si>
    <t xml:space="preserve">Програма  «Соціальний  захист  учнів закладів загальної середньої освіти   Ніжинської міської об’єднаної територіальної громади  шляхом організації гарячого харчування у 2020році»    </t>
  </si>
  <si>
    <t xml:space="preserve">Програма юридичного обслуговування управління праці та соціального захисту населення Ніжинської міської ради Чернігівської області на 2020 рік  </t>
  </si>
  <si>
    <t xml:space="preserve">Міська цільова Програма з надання пільг на оплату житлово-комунальних та інших послуг на 2020 рік </t>
  </si>
  <si>
    <t xml:space="preserve">Міська  цільова Програма підтримки діяльності Ніжинської міської організації ветеранів України  на 2020рік  </t>
  </si>
  <si>
    <t>Програма громадських оплачуваних робіт Ніжинської міської об’єднаної територіальної громади 2020рік</t>
  </si>
  <si>
    <t xml:space="preserve">Програма  розвитку культури, мистецтва і  охорони культурної спадщини на  2020рік </t>
  </si>
  <si>
    <t xml:space="preserve">Міська цільова програма розвитку цивільного захисту Ніжинської міської об’єднаної територіальної громади на 2020рік </t>
  </si>
  <si>
    <t xml:space="preserve">Міська програми  з  охорони життя  людей  на  водних  об’єктах Ніжинської міської об’єднаної територіальної громади на 2020рік 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</si>
  <si>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2020рік.»</t>
  </si>
  <si>
    <t xml:space="preserve">Міська цільова програма «Розвитку комунального підприємства «Ніжинське управління водопровідно-каналізаційного господарства» на 2020рік» </t>
  </si>
  <si>
    <t xml:space="preserve">Міська цільова Програма  «Юридичного обслуговування управління житлово-комунального господарства та будівництва Ніжинської міської ради  на 2020рік.»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</si>
  <si>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2020рік» </t>
  </si>
  <si>
    <t xml:space="preserve">Міська цільова Програма «Розвитку та фінансової підтримки комунальних підприємств Ніжинської міської  об’єднаної територіальної громади на 2020рік» </t>
  </si>
  <si>
    <t>Міська цільова програма  «Забезпечення функціонування громадських вбиралень на 2020р.»</t>
  </si>
  <si>
    <t xml:space="preserve">Міська цільова Програма "Розробка схем та проектних рішень масового застосування та детального планування на 2020р." </t>
  </si>
  <si>
    <t xml:space="preserve">Міська цільова програма «Охорона навколишнього природного середовища Ніжинської міської об’єднаної територіальної громади на період 2020р.» </t>
  </si>
  <si>
    <t>Програма  управління комунальним майном Ніжинської міської об’єднаної територіальної громади на 2020рік</t>
  </si>
  <si>
    <t xml:space="preserve">Міська програма реалізації повноважень міської ради у галузі земельних відносин на 2020рік  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</si>
  <si>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</si>
  <si>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</si>
  <si>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</si>
  <si>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</si>
  <si>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</si>
  <si>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</si>
  <si>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</si>
  <si>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</si>
  <si>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</si>
  <si>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</si>
  <si>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</si>
  <si>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</si>
  <si>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</si>
  <si>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</si>
  <si>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</si>
  <si>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 xml:space="preserve">Програма  інформатизації  діяльності  фінансового управління  Ніжинської міської ради на 2020-2022роки </t>
  </si>
  <si>
    <t xml:space="preserve">Міська цільова програма «Забезпечення централізованих заходів з лікування хворих на цукровий діабет»  на 2020р. </t>
  </si>
  <si>
    <t>0218220</t>
  </si>
  <si>
    <t>1218220</t>
  </si>
  <si>
    <t>Міська Комплексна програма профілактики правопорушень на період 2019-2021 роки «Правопорядок»</t>
  </si>
  <si>
    <t>0213133</t>
  </si>
  <si>
    <t>Міська програма утримання та забезпечення  діяльності КЗ Ніжинський молодіжний центр  Ніжинської  міської  ради  на 2019-2022роки.</t>
  </si>
  <si>
    <t xml:space="preserve">Програма стимулювання до запровадження 
енергоефективних заходів населення, 
об’єднань співвласників багатоквартирних
будинків (ОСББ) та житлово-будівельних
кооперативів (ЖБК) населених пунктів, 
що входять до складу Ніжинської міської 
об’єднаної територіальної громади на 2020 рік
</t>
  </si>
  <si>
    <t>1216016</t>
  </si>
  <si>
    <t>Міська цільова програма «Оснащення  вузлами  комерційного обліку холодної води багатоквартирні житлові будинки  у  Ніжинської міської об’єднаної територіальної громади на  період 2020рік»</t>
  </si>
  <si>
    <t>Міська цільова програма «Реконструкція,  розвиток та утримання кладовищ Ніжинської міської об’єднаної територіальної громади на 2020 р.»</t>
  </si>
  <si>
    <t>Міська цільова програма підтримки об’єднань співвласників багатоквартирних будинків Ніжинської міської ОТГ, щодо проведення енергоефективних заходів на 2020 рік</t>
  </si>
  <si>
    <t>1217640</t>
  </si>
  <si>
    <t>1115061</t>
  </si>
  <si>
    <t xml:space="preserve">Міська програма забезпечення пожежної безпеки Ніжинської міської об’єднаної територіальної громади на 2020 рік </t>
  </si>
  <si>
    <t>1014060</t>
  </si>
  <si>
    <t>0615031</t>
  </si>
  <si>
    <t>1217693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</si>
</sst>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  <numFmt numFmtId="191" formatCode="#,##0.0"/>
    <numFmt numFmtId="192" formatCode="#,##0_ ;\-#,##0\ "/>
    <numFmt numFmtId="193" formatCode="#,##0.00_ ;\-#,##0.00\ "/>
    <numFmt numFmtId="194" formatCode="000000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#,##0.0_ ;\-#,##0.0\ "/>
    <numFmt numFmtId="198" formatCode="_-* #,##0.0\ _₽_-;\-* #,##0.0\ _₽_-;_-* &quot;-&quot;?\ _₽_-;_-@_-"/>
    <numFmt numFmtId="199" formatCode="_-* #,##0.000_р_._-;\-* #,##0.000_р_._-;_-* &quot;-&quot;??_р_._-;_-@_-"/>
    <numFmt numFmtId="200" formatCode="_-* #,##0.0000_р_._-;\-* #,##0.00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2" fontId="6" fillId="0" borderId="10" xfId="6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87" fontId="6" fillId="0" borderId="10" xfId="6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7" fontId="4" fillId="0" borderId="10" xfId="62" applyFont="1" applyFill="1" applyBorder="1" applyAlignment="1">
      <alignment horizontal="center" vertical="center" wrapText="1"/>
    </xf>
    <xf numFmtId="191" fontId="6" fillId="0" borderId="10" xfId="48" applyNumberFormat="1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 quotePrefix="1">
      <alignment horizontal="center" vertical="center" wrapText="1"/>
      <protection/>
    </xf>
    <xf numFmtId="0" fontId="31" fillId="0" borderId="10" xfId="54" applyFont="1" applyFill="1" applyBorder="1" applyAlignment="1" quotePrefix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 quotePrefix="1">
      <alignment horizontal="center" vertical="center" wrapText="1"/>
      <protection/>
    </xf>
    <xf numFmtId="191" fontId="6" fillId="0" borderId="10" xfId="48" applyNumberFormat="1" applyFont="1" applyFill="1" applyBorder="1" applyAlignment="1">
      <alignment vertical="center" wrapText="1"/>
      <protection/>
    </xf>
    <xf numFmtId="191" fontId="4" fillId="0" borderId="10" xfId="0" applyNumberFormat="1" applyFont="1" applyFill="1" applyBorder="1" applyAlignment="1">
      <alignment horizontal="left" vertical="center" wrapText="1"/>
    </xf>
    <xf numFmtId="192" fontId="4" fillId="0" borderId="10" xfId="6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91" fontId="4" fillId="0" borderId="0" xfId="0" applyNumberFormat="1" applyFont="1" applyFill="1" applyBorder="1" applyAlignment="1">
      <alignment horizontal="left" vertical="center" wrapText="1"/>
    </xf>
    <xf numFmtId="187" fontId="4" fillId="0" borderId="0" xfId="62" applyFont="1" applyFill="1" applyBorder="1" applyAlignment="1">
      <alignment horizontal="center" vertical="center" wrapText="1"/>
    </xf>
    <xf numFmtId="192" fontId="4" fillId="0" borderId="0" xfId="6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91" fontId="6" fillId="0" borderId="10" xfId="48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view="pageBreakPreview" zoomScale="85" zoomScaleNormal="85" zoomScaleSheetLayoutView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M1" sqref="M1"/>
    </sheetView>
  </sheetViews>
  <sheetFormatPr defaultColWidth="8.875" defaultRowHeight="12.75"/>
  <cols>
    <col min="1" max="1" width="5.375" style="11" customWidth="1"/>
    <col min="2" max="2" width="12.875" style="20" customWidth="1"/>
    <col min="3" max="5" width="22.375" style="20" hidden="1" customWidth="1"/>
    <col min="6" max="6" width="53.25390625" style="27" customWidth="1"/>
    <col min="7" max="7" width="18.375" style="21" customWidth="1"/>
    <col min="8" max="8" width="20.00390625" style="20" hidden="1" customWidth="1"/>
    <col min="9" max="9" width="18.75390625" style="20" hidden="1" customWidth="1"/>
    <col min="10" max="10" width="18.625" style="21" customWidth="1"/>
    <col min="11" max="12" width="18.625" style="20" hidden="1" customWidth="1"/>
    <col min="13" max="13" width="11.375" style="20" customWidth="1"/>
    <col min="14" max="16384" width="8.875" style="20" customWidth="1"/>
  </cols>
  <sheetData>
    <row r="1" spans="2:13" ht="19.5" customHeight="1">
      <c r="B1" s="62" t="s">
        <v>6</v>
      </c>
      <c r="C1" s="62"/>
      <c r="D1" s="62"/>
      <c r="E1" s="62"/>
      <c r="F1" s="62"/>
      <c r="G1" s="62"/>
      <c r="H1" s="62"/>
      <c r="I1" s="62"/>
      <c r="J1" s="62"/>
      <c r="K1" s="24"/>
      <c r="L1" s="24"/>
      <c r="M1" s="52"/>
    </row>
    <row r="2" spans="2:12" ht="19.5" customHeight="1">
      <c r="B2" s="63" t="s">
        <v>11</v>
      </c>
      <c r="C2" s="63"/>
      <c r="D2" s="63"/>
      <c r="E2" s="63"/>
      <c r="F2" s="63"/>
      <c r="G2" s="63"/>
      <c r="H2" s="63"/>
      <c r="I2" s="63"/>
      <c r="J2" s="63"/>
      <c r="K2" s="25"/>
      <c r="L2" s="25"/>
    </row>
    <row r="3" spans="2:12" ht="19.5" customHeight="1">
      <c r="B3" s="64" t="s">
        <v>122</v>
      </c>
      <c r="C3" s="64"/>
      <c r="D3" s="64"/>
      <c r="E3" s="64"/>
      <c r="F3" s="64"/>
      <c r="G3" s="64"/>
      <c r="H3" s="64"/>
      <c r="I3" s="64"/>
      <c r="J3" s="64"/>
      <c r="K3" s="26"/>
      <c r="L3" s="26"/>
    </row>
    <row r="4" ht="11.25" customHeight="1"/>
    <row r="5" spans="1:13" ht="92.25">
      <c r="A5" s="28" t="s">
        <v>10</v>
      </c>
      <c r="B5" s="4" t="s">
        <v>89</v>
      </c>
      <c r="C5" s="5" t="s">
        <v>22</v>
      </c>
      <c r="D5" s="5" t="s">
        <v>23</v>
      </c>
      <c r="E5" s="5" t="s">
        <v>24</v>
      </c>
      <c r="F5" s="28" t="s">
        <v>123</v>
      </c>
      <c r="G5" s="28" t="s">
        <v>124</v>
      </c>
      <c r="H5" s="29" t="s">
        <v>95</v>
      </c>
      <c r="I5" s="29" t="s">
        <v>96</v>
      </c>
      <c r="J5" s="28" t="s">
        <v>125</v>
      </c>
      <c r="K5" s="29" t="s">
        <v>97</v>
      </c>
      <c r="L5" s="29" t="s">
        <v>98</v>
      </c>
      <c r="M5" s="28" t="s">
        <v>12</v>
      </c>
    </row>
    <row r="6" spans="1:13" s="22" customFormat="1" ht="18.75" customHeight="1">
      <c r="A6" s="65">
        <v>1</v>
      </c>
      <c r="B6" s="10" t="s">
        <v>111</v>
      </c>
      <c r="C6" s="10"/>
      <c r="D6" s="10"/>
      <c r="E6" s="10"/>
      <c r="F6" s="57" t="s">
        <v>126</v>
      </c>
      <c r="G6" s="30">
        <f>H6+I6</f>
        <v>137250</v>
      </c>
      <c r="H6" s="23">
        <f>H7+H12+H14+H8+H9+H10+H11+H13</f>
        <v>137250</v>
      </c>
      <c r="I6" s="23">
        <f>I7+I12+I14+I8+I9+I10+I11+I13</f>
        <v>0</v>
      </c>
      <c r="J6" s="30">
        <f>K6+L6</f>
        <v>2802.5</v>
      </c>
      <c r="K6" s="23">
        <f>K7+K12+K14+K8+K9+K10+K11+K13</f>
        <v>2802.5</v>
      </c>
      <c r="L6" s="23">
        <f>L7+L12+L14+L8+L9+L10+L11+L13</f>
        <v>0</v>
      </c>
      <c r="M6" s="14">
        <f aca="true" t="shared" si="0" ref="M6:M111">J6/G6*100</f>
        <v>2.0418943533697633</v>
      </c>
    </row>
    <row r="7" spans="1:13" s="22" customFormat="1" ht="18" customHeight="1">
      <c r="A7" s="65"/>
      <c r="B7" s="8" t="s">
        <v>25</v>
      </c>
      <c r="C7" s="8" t="s">
        <v>19</v>
      </c>
      <c r="D7" s="6">
        <v>250404</v>
      </c>
      <c r="E7" s="8" t="s">
        <v>26</v>
      </c>
      <c r="F7" s="57"/>
      <c r="G7" s="30">
        <f aca="true" t="shared" si="1" ref="G7:G68">H7+I7</f>
        <v>90000</v>
      </c>
      <c r="H7" s="23">
        <v>90000</v>
      </c>
      <c r="I7" s="23"/>
      <c r="J7" s="30">
        <f aca="true" t="shared" si="2" ref="J7:J68">K7+L7</f>
        <v>2487.5</v>
      </c>
      <c r="K7" s="23">
        <v>2487.5</v>
      </c>
      <c r="L7" s="23"/>
      <c r="M7" s="14">
        <f t="shared" si="0"/>
        <v>2.763888888888889</v>
      </c>
    </row>
    <row r="8" spans="1:13" s="22" customFormat="1" ht="18" customHeight="1">
      <c r="A8" s="65"/>
      <c r="B8" s="8" t="s">
        <v>90</v>
      </c>
      <c r="C8" s="8"/>
      <c r="D8" s="6"/>
      <c r="E8" s="8"/>
      <c r="F8" s="57"/>
      <c r="G8" s="30">
        <f t="shared" si="1"/>
        <v>20000</v>
      </c>
      <c r="H8" s="23">
        <v>20000</v>
      </c>
      <c r="I8" s="23"/>
      <c r="J8" s="30">
        <f t="shared" si="2"/>
        <v>0</v>
      </c>
      <c r="K8" s="23"/>
      <c r="L8" s="23"/>
      <c r="M8" s="14">
        <f t="shared" si="0"/>
        <v>0</v>
      </c>
    </row>
    <row r="9" spans="1:13" s="22" customFormat="1" ht="18" customHeight="1" hidden="1">
      <c r="A9" s="65"/>
      <c r="B9" s="8" t="s">
        <v>57</v>
      </c>
      <c r="C9" s="8"/>
      <c r="D9" s="6"/>
      <c r="E9" s="8"/>
      <c r="F9" s="57"/>
      <c r="G9" s="30">
        <f t="shared" si="1"/>
        <v>0</v>
      </c>
      <c r="H9" s="23"/>
      <c r="I9" s="23"/>
      <c r="J9" s="30">
        <f t="shared" si="2"/>
        <v>0</v>
      </c>
      <c r="K9" s="23"/>
      <c r="L9" s="23"/>
      <c r="M9" s="14" t="e">
        <f t="shared" si="0"/>
        <v>#DIV/0!</v>
      </c>
    </row>
    <row r="10" spans="1:13" s="22" customFormat="1" ht="18" customHeight="1">
      <c r="A10" s="65"/>
      <c r="B10" s="8" t="s">
        <v>64</v>
      </c>
      <c r="C10" s="8" t="s">
        <v>65</v>
      </c>
      <c r="D10" s="6">
        <v>250404</v>
      </c>
      <c r="E10" s="8" t="s">
        <v>26</v>
      </c>
      <c r="F10" s="57"/>
      <c r="G10" s="30">
        <f t="shared" si="1"/>
        <v>20000</v>
      </c>
      <c r="H10" s="23">
        <v>20000</v>
      </c>
      <c r="I10" s="23"/>
      <c r="J10" s="30">
        <f t="shared" si="2"/>
        <v>0</v>
      </c>
      <c r="K10" s="23">
        <v>0</v>
      </c>
      <c r="L10" s="23"/>
      <c r="M10" s="14">
        <f t="shared" si="0"/>
        <v>0</v>
      </c>
    </row>
    <row r="11" spans="1:13" s="22" customFormat="1" ht="18" customHeight="1">
      <c r="A11" s="65"/>
      <c r="B11" s="8" t="s">
        <v>100</v>
      </c>
      <c r="C11" s="8" t="s">
        <v>65</v>
      </c>
      <c r="D11" s="6">
        <v>250404</v>
      </c>
      <c r="E11" s="8" t="s">
        <v>26</v>
      </c>
      <c r="F11" s="57"/>
      <c r="G11" s="30">
        <f t="shared" si="1"/>
        <v>5000</v>
      </c>
      <c r="H11" s="23">
        <v>5000</v>
      </c>
      <c r="I11" s="23"/>
      <c r="J11" s="30">
        <f t="shared" si="2"/>
        <v>0</v>
      </c>
      <c r="K11" s="23">
        <v>0</v>
      </c>
      <c r="L11" s="23"/>
      <c r="M11" s="14">
        <f t="shared" si="0"/>
        <v>0</v>
      </c>
    </row>
    <row r="12" spans="1:13" s="22" customFormat="1" ht="15.75" customHeight="1" hidden="1">
      <c r="A12" s="65"/>
      <c r="B12" s="8" t="s">
        <v>75</v>
      </c>
      <c r="C12" s="8" t="s">
        <v>65</v>
      </c>
      <c r="D12" s="6">
        <v>250404</v>
      </c>
      <c r="E12" s="8" t="s">
        <v>26</v>
      </c>
      <c r="F12" s="57"/>
      <c r="G12" s="30">
        <f t="shared" si="1"/>
        <v>0</v>
      </c>
      <c r="H12" s="23"/>
      <c r="I12" s="23"/>
      <c r="J12" s="30">
        <f t="shared" si="2"/>
        <v>0</v>
      </c>
      <c r="K12" s="23"/>
      <c r="L12" s="23"/>
      <c r="M12" s="14" t="e">
        <f>J12/G12*100</f>
        <v>#DIV/0!</v>
      </c>
    </row>
    <row r="13" spans="1:13" s="22" customFormat="1" ht="15.75" customHeight="1" hidden="1">
      <c r="A13" s="65"/>
      <c r="B13" s="8" t="s">
        <v>116</v>
      </c>
      <c r="C13" s="8" t="s">
        <v>65</v>
      </c>
      <c r="D13" s="6">
        <v>250404</v>
      </c>
      <c r="E13" s="8" t="s">
        <v>26</v>
      </c>
      <c r="F13" s="57"/>
      <c r="G13" s="30">
        <f t="shared" si="1"/>
        <v>0</v>
      </c>
      <c r="H13" s="23"/>
      <c r="I13" s="23"/>
      <c r="J13" s="30">
        <f t="shared" si="2"/>
        <v>0</v>
      </c>
      <c r="K13" s="23"/>
      <c r="L13" s="23"/>
      <c r="M13" s="14" t="e">
        <f>J13/G13*100</f>
        <v>#DIV/0!</v>
      </c>
    </row>
    <row r="14" spans="1:13" s="22" customFormat="1" ht="17.25" customHeight="1">
      <c r="A14" s="65"/>
      <c r="B14" s="8" t="s">
        <v>88</v>
      </c>
      <c r="C14" s="8" t="s">
        <v>65</v>
      </c>
      <c r="D14" s="6">
        <v>250404</v>
      </c>
      <c r="E14" s="8" t="s">
        <v>26</v>
      </c>
      <c r="F14" s="57"/>
      <c r="G14" s="30">
        <f t="shared" si="1"/>
        <v>2250</v>
      </c>
      <c r="H14" s="23">
        <v>2250</v>
      </c>
      <c r="I14" s="23"/>
      <c r="J14" s="30">
        <f t="shared" si="2"/>
        <v>315</v>
      </c>
      <c r="K14" s="23">
        <v>315</v>
      </c>
      <c r="L14" s="23"/>
      <c r="M14" s="14">
        <f>J14/G14*100</f>
        <v>14.000000000000002</v>
      </c>
    </row>
    <row r="15" spans="1:13" s="22" customFormat="1" ht="87" customHeight="1">
      <c r="A15" s="16">
        <v>2</v>
      </c>
      <c r="B15" s="8" t="s">
        <v>25</v>
      </c>
      <c r="C15" s="8" t="s">
        <v>19</v>
      </c>
      <c r="D15" s="6">
        <v>250404</v>
      </c>
      <c r="E15" s="8" t="s">
        <v>26</v>
      </c>
      <c r="F15" s="31" t="s">
        <v>127</v>
      </c>
      <c r="G15" s="30">
        <f t="shared" si="1"/>
        <v>66000</v>
      </c>
      <c r="H15" s="23">
        <v>66000</v>
      </c>
      <c r="I15" s="23"/>
      <c r="J15" s="30">
        <f t="shared" si="2"/>
        <v>40207.5</v>
      </c>
      <c r="K15" s="23">
        <v>40207.5</v>
      </c>
      <c r="L15" s="23"/>
      <c r="M15" s="14">
        <f t="shared" si="0"/>
        <v>60.92045454545455</v>
      </c>
    </row>
    <row r="16" spans="1:13" s="22" customFormat="1" ht="15" customHeight="1">
      <c r="A16" s="56">
        <v>3</v>
      </c>
      <c r="B16" s="10" t="s">
        <v>111</v>
      </c>
      <c r="C16" s="8"/>
      <c r="D16" s="6"/>
      <c r="E16" s="8"/>
      <c r="F16" s="57" t="s">
        <v>128</v>
      </c>
      <c r="G16" s="30">
        <f t="shared" si="1"/>
        <v>85400</v>
      </c>
      <c r="H16" s="14">
        <f>SUM(H17:H25)</f>
        <v>85400</v>
      </c>
      <c r="I16" s="14">
        <f>SUM(I17:I25)</f>
        <v>0</v>
      </c>
      <c r="J16" s="30">
        <f t="shared" si="2"/>
        <v>5000</v>
      </c>
      <c r="K16" s="14">
        <f>SUM(K17:K25)</f>
        <v>5000</v>
      </c>
      <c r="L16" s="23">
        <f>L17+L19+L20+L21+L22+L24+L25+L18</f>
        <v>0</v>
      </c>
      <c r="M16" s="14">
        <f t="shared" si="0"/>
        <v>5.85480093676815</v>
      </c>
    </row>
    <row r="17" spans="1:13" s="22" customFormat="1" ht="20.25" customHeight="1">
      <c r="A17" s="56"/>
      <c r="B17" s="8" t="s">
        <v>25</v>
      </c>
      <c r="C17" s="8" t="s">
        <v>19</v>
      </c>
      <c r="D17" s="6">
        <v>250404</v>
      </c>
      <c r="E17" s="8" t="s">
        <v>26</v>
      </c>
      <c r="F17" s="57"/>
      <c r="G17" s="30">
        <f t="shared" si="1"/>
        <v>21000</v>
      </c>
      <c r="H17" s="23">
        <v>21000</v>
      </c>
      <c r="I17" s="23"/>
      <c r="J17" s="30">
        <f t="shared" si="2"/>
        <v>3000</v>
      </c>
      <c r="K17" s="23">
        <v>3000</v>
      </c>
      <c r="L17" s="23"/>
      <c r="M17" s="14">
        <f t="shared" si="0"/>
        <v>14.285714285714285</v>
      </c>
    </row>
    <row r="18" spans="1:13" s="22" customFormat="1" ht="20.25" customHeight="1">
      <c r="A18" s="56"/>
      <c r="B18" s="8" t="s">
        <v>102</v>
      </c>
      <c r="C18" s="8" t="s">
        <v>19</v>
      </c>
      <c r="D18" s="6">
        <v>250404</v>
      </c>
      <c r="E18" s="8" t="s">
        <v>26</v>
      </c>
      <c r="F18" s="57"/>
      <c r="G18" s="30">
        <f t="shared" si="1"/>
        <v>50000</v>
      </c>
      <c r="H18" s="23">
        <v>50000</v>
      </c>
      <c r="I18" s="23"/>
      <c r="J18" s="30">
        <f t="shared" si="2"/>
        <v>0</v>
      </c>
      <c r="K18" s="23"/>
      <c r="L18" s="23"/>
      <c r="M18" s="14">
        <f>J18/G18*100</f>
        <v>0</v>
      </c>
    </row>
    <row r="19" spans="1:13" s="22" customFormat="1" ht="23.25" customHeight="1">
      <c r="A19" s="56"/>
      <c r="B19" s="8" t="s">
        <v>90</v>
      </c>
      <c r="C19" s="8"/>
      <c r="D19" s="6"/>
      <c r="E19" s="8"/>
      <c r="F19" s="57"/>
      <c r="G19" s="30">
        <f t="shared" si="1"/>
        <v>2000</v>
      </c>
      <c r="H19" s="23">
        <v>2000</v>
      </c>
      <c r="I19" s="23"/>
      <c r="J19" s="30">
        <f t="shared" si="2"/>
        <v>2000</v>
      </c>
      <c r="K19" s="23">
        <v>2000</v>
      </c>
      <c r="L19" s="23"/>
      <c r="M19" s="14">
        <f t="shared" si="0"/>
        <v>100</v>
      </c>
    </row>
    <row r="20" spans="1:13" s="22" customFormat="1" ht="23.25" customHeight="1">
      <c r="A20" s="56"/>
      <c r="B20" s="8" t="s">
        <v>57</v>
      </c>
      <c r="C20" s="8"/>
      <c r="D20" s="6"/>
      <c r="E20" s="8"/>
      <c r="F20" s="57"/>
      <c r="G20" s="30">
        <f t="shared" si="1"/>
        <v>1000</v>
      </c>
      <c r="H20" s="23">
        <v>1000</v>
      </c>
      <c r="I20" s="23"/>
      <c r="J20" s="30">
        <f t="shared" si="2"/>
        <v>0</v>
      </c>
      <c r="K20" s="23"/>
      <c r="L20" s="23"/>
      <c r="M20" s="14">
        <f t="shared" si="0"/>
        <v>0</v>
      </c>
    </row>
    <row r="21" spans="1:13" s="22" customFormat="1" ht="23.25" customHeight="1">
      <c r="A21" s="56"/>
      <c r="B21" s="8" t="s">
        <v>64</v>
      </c>
      <c r="C21" s="8"/>
      <c r="D21" s="6"/>
      <c r="E21" s="8"/>
      <c r="F21" s="57"/>
      <c r="G21" s="30">
        <f t="shared" si="1"/>
        <v>5000</v>
      </c>
      <c r="H21" s="23">
        <v>5000</v>
      </c>
      <c r="I21" s="23"/>
      <c r="J21" s="30">
        <f t="shared" si="2"/>
        <v>0</v>
      </c>
      <c r="K21" s="23">
        <v>0</v>
      </c>
      <c r="L21" s="23"/>
      <c r="M21" s="14">
        <f t="shared" si="0"/>
        <v>0</v>
      </c>
    </row>
    <row r="22" spans="1:13" s="22" customFormat="1" ht="19.5" customHeight="1">
      <c r="A22" s="56"/>
      <c r="B22" s="8" t="s">
        <v>100</v>
      </c>
      <c r="C22" s="8"/>
      <c r="D22" s="6"/>
      <c r="E22" s="8"/>
      <c r="F22" s="57"/>
      <c r="G22" s="30">
        <f t="shared" si="1"/>
        <v>1400</v>
      </c>
      <c r="H22" s="23">
        <v>1400</v>
      </c>
      <c r="I22" s="23"/>
      <c r="J22" s="30">
        <f t="shared" si="2"/>
        <v>0</v>
      </c>
      <c r="K22" s="23">
        <v>0</v>
      </c>
      <c r="L22" s="23"/>
      <c r="M22" s="14">
        <f t="shared" si="0"/>
        <v>0</v>
      </c>
    </row>
    <row r="23" spans="1:13" s="22" customFormat="1" ht="19.5" customHeight="1">
      <c r="A23" s="56"/>
      <c r="B23" s="8" t="s">
        <v>75</v>
      </c>
      <c r="C23" s="8"/>
      <c r="D23" s="6"/>
      <c r="E23" s="8"/>
      <c r="F23" s="57"/>
      <c r="G23" s="30">
        <f t="shared" si="1"/>
        <v>3000</v>
      </c>
      <c r="H23" s="23">
        <v>3000</v>
      </c>
      <c r="I23" s="23"/>
      <c r="J23" s="30">
        <f t="shared" si="2"/>
        <v>0</v>
      </c>
      <c r="K23" s="23"/>
      <c r="L23" s="23"/>
      <c r="M23" s="14">
        <f>J23/G23*100</f>
        <v>0</v>
      </c>
    </row>
    <row r="24" spans="1:13" s="22" customFormat="1" ht="19.5" customHeight="1">
      <c r="A24" s="56"/>
      <c r="B24" s="8" t="s">
        <v>116</v>
      </c>
      <c r="C24" s="8"/>
      <c r="D24" s="6"/>
      <c r="E24" s="8"/>
      <c r="F24" s="57"/>
      <c r="G24" s="30">
        <f t="shared" si="1"/>
        <v>1000</v>
      </c>
      <c r="H24" s="23">
        <v>1000</v>
      </c>
      <c r="I24" s="23"/>
      <c r="J24" s="30">
        <f t="shared" si="2"/>
        <v>0</v>
      </c>
      <c r="K24" s="23"/>
      <c r="L24" s="23"/>
      <c r="M24" s="14">
        <f t="shared" si="0"/>
        <v>0</v>
      </c>
    </row>
    <row r="25" spans="1:13" s="22" customFormat="1" ht="19.5" customHeight="1">
      <c r="A25" s="56"/>
      <c r="B25" s="8" t="s">
        <v>88</v>
      </c>
      <c r="C25" s="8"/>
      <c r="D25" s="6"/>
      <c r="E25" s="8"/>
      <c r="F25" s="57"/>
      <c r="G25" s="30">
        <f t="shared" si="1"/>
        <v>1000</v>
      </c>
      <c r="H25" s="23">
        <v>1000</v>
      </c>
      <c r="I25" s="23"/>
      <c r="J25" s="30">
        <f t="shared" si="2"/>
        <v>0</v>
      </c>
      <c r="K25" s="23"/>
      <c r="L25" s="23"/>
      <c r="M25" s="14">
        <f t="shared" si="0"/>
        <v>0</v>
      </c>
    </row>
    <row r="26" spans="1:13" s="22" customFormat="1" ht="65.25" customHeight="1">
      <c r="A26" s="16">
        <v>4</v>
      </c>
      <c r="B26" s="8" t="s">
        <v>25</v>
      </c>
      <c r="C26" s="8"/>
      <c r="D26" s="6"/>
      <c r="E26" s="8"/>
      <c r="F26" s="31" t="s">
        <v>129</v>
      </c>
      <c r="G26" s="30">
        <f t="shared" si="1"/>
        <v>70000</v>
      </c>
      <c r="H26" s="23">
        <v>70000</v>
      </c>
      <c r="I26" s="23"/>
      <c r="J26" s="30">
        <f t="shared" si="2"/>
        <v>0</v>
      </c>
      <c r="K26" s="23"/>
      <c r="L26" s="23"/>
      <c r="M26" s="14">
        <f t="shared" si="0"/>
        <v>0</v>
      </c>
    </row>
    <row r="27" spans="1:13" s="15" customFormat="1" ht="21.75" customHeight="1">
      <c r="A27" s="56">
        <v>5</v>
      </c>
      <c r="B27" s="8" t="s">
        <v>111</v>
      </c>
      <c r="C27" s="8" t="s">
        <v>19</v>
      </c>
      <c r="D27" s="6">
        <v>250404</v>
      </c>
      <c r="E27" s="8" t="s">
        <v>26</v>
      </c>
      <c r="F27" s="57" t="s">
        <v>20</v>
      </c>
      <c r="G27" s="30">
        <f t="shared" si="1"/>
        <v>2830295</v>
      </c>
      <c r="H27" s="23">
        <f>SUM(H28:H34)</f>
        <v>1722855</v>
      </c>
      <c r="I27" s="23">
        <f>SUM(I28:I34)</f>
        <v>1107440</v>
      </c>
      <c r="J27" s="30">
        <f t="shared" si="2"/>
        <v>570309</v>
      </c>
      <c r="K27" s="23">
        <f>SUM(K28:K34)</f>
        <v>116416</v>
      </c>
      <c r="L27" s="23">
        <f>SUM(L28:L34)</f>
        <v>453893</v>
      </c>
      <c r="M27" s="14">
        <f t="shared" si="0"/>
        <v>20.15016102561747</v>
      </c>
    </row>
    <row r="28" spans="1:13" s="15" customFormat="1" ht="15.75">
      <c r="A28" s="56"/>
      <c r="B28" s="8" t="s">
        <v>25</v>
      </c>
      <c r="C28" s="8"/>
      <c r="D28" s="6"/>
      <c r="E28" s="8"/>
      <c r="F28" s="57"/>
      <c r="G28" s="30">
        <f t="shared" si="1"/>
        <v>2000</v>
      </c>
      <c r="H28" s="23">
        <v>2000</v>
      </c>
      <c r="I28" s="23"/>
      <c r="J28" s="30">
        <f t="shared" si="2"/>
        <v>0</v>
      </c>
      <c r="K28" s="23"/>
      <c r="L28" s="23"/>
      <c r="M28" s="14">
        <f t="shared" si="0"/>
        <v>0</v>
      </c>
    </row>
    <row r="29" spans="1:13" s="15" customFormat="1" ht="15.75">
      <c r="A29" s="56"/>
      <c r="B29" s="8" t="s">
        <v>180</v>
      </c>
      <c r="C29" s="8"/>
      <c r="D29" s="6"/>
      <c r="E29" s="8"/>
      <c r="F29" s="57"/>
      <c r="G29" s="30">
        <f t="shared" si="1"/>
        <v>99600</v>
      </c>
      <c r="H29" s="23">
        <v>62100</v>
      </c>
      <c r="I29" s="23">
        <v>37500</v>
      </c>
      <c r="J29" s="30">
        <f t="shared" si="2"/>
        <v>6000</v>
      </c>
      <c r="K29" s="23">
        <v>6000</v>
      </c>
      <c r="L29" s="23"/>
      <c r="M29" s="14">
        <f t="shared" si="0"/>
        <v>6.024096385542169</v>
      </c>
    </row>
    <row r="30" spans="1:13" s="15" customFormat="1" ht="21" customHeight="1">
      <c r="A30" s="56"/>
      <c r="B30" s="8" t="s">
        <v>51</v>
      </c>
      <c r="C30" s="8"/>
      <c r="D30" s="6"/>
      <c r="E30" s="8"/>
      <c r="F30" s="57"/>
      <c r="G30" s="30">
        <f t="shared" si="1"/>
        <v>399830</v>
      </c>
      <c r="H30" s="23">
        <v>399830</v>
      </c>
      <c r="I30" s="23"/>
      <c r="J30" s="30">
        <f t="shared" si="2"/>
        <v>0</v>
      </c>
      <c r="K30" s="23"/>
      <c r="L30" s="23"/>
      <c r="M30" s="14">
        <f>J30/G30*100</f>
        <v>0</v>
      </c>
    </row>
    <row r="31" spans="1:13" s="15" customFormat="1" ht="18" customHeight="1">
      <c r="A31" s="56"/>
      <c r="B31" s="8" t="s">
        <v>54</v>
      </c>
      <c r="C31" s="8"/>
      <c r="D31" s="6"/>
      <c r="E31" s="8"/>
      <c r="F31" s="57"/>
      <c r="G31" s="30">
        <f t="shared" si="1"/>
        <v>350000</v>
      </c>
      <c r="H31" s="23">
        <v>156800</v>
      </c>
      <c r="I31" s="23">
        <v>193200</v>
      </c>
      <c r="J31" s="30">
        <f t="shared" si="2"/>
        <v>284559</v>
      </c>
      <c r="K31" s="23">
        <v>110416</v>
      </c>
      <c r="L31" s="23">
        <v>174143</v>
      </c>
      <c r="M31" s="14">
        <f>J31/G31*100</f>
        <v>81.30257142857143</v>
      </c>
    </row>
    <row r="32" spans="1:13" s="15" customFormat="1" ht="21" customHeight="1">
      <c r="A32" s="56"/>
      <c r="B32" s="8" t="s">
        <v>191</v>
      </c>
      <c r="C32" s="8"/>
      <c r="D32" s="6"/>
      <c r="E32" s="8"/>
      <c r="F32" s="57"/>
      <c r="G32" s="30">
        <f t="shared" si="1"/>
        <v>395550</v>
      </c>
      <c r="H32" s="23">
        <v>164550</v>
      </c>
      <c r="I32" s="23">
        <v>231000</v>
      </c>
      <c r="J32" s="30">
        <f t="shared" si="2"/>
        <v>80000</v>
      </c>
      <c r="K32" s="23"/>
      <c r="L32" s="23">
        <v>80000</v>
      </c>
      <c r="M32" s="14">
        <f>J32/G32*100</f>
        <v>20.225003160156742</v>
      </c>
    </row>
    <row r="33" spans="1:13" s="15" customFormat="1" ht="15.75">
      <c r="A33" s="56"/>
      <c r="B33" s="8" t="s">
        <v>188</v>
      </c>
      <c r="C33" s="8"/>
      <c r="D33" s="6"/>
      <c r="E33" s="8"/>
      <c r="F33" s="57"/>
      <c r="G33" s="30">
        <f t="shared" si="1"/>
        <v>352990</v>
      </c>
      <c r="H33" s="23">
        <v>16000</v>
      </c>
      <c r="I33" s="23">
        <v>336990</v>
      </c>
      <c r="J33" s="30">
        <f t="shared" si="2"/>
        <v>0</v>
      </c>
      <c r="K33" s="23">
        <v>0</v>
      </c>
      <c r="L33" s="23"/>
      <c r="M33" s="14">
        <f t="shared" si="0"/>
        <v>0</v>
      </c>
    </row>
    <row r="34" spans="1:13" s="15" customFormat="1" ht="15.75">
      <c r="A34" s="56"/>
      <c r="B34" s="8" t="s">
        <v>79</v>
      </c>
      <c r="C34" s="8"/>
      <c r="D34" s="6"/>
      <c r="E34" s="8"/>
      <c r="F34" s="57"/>
      <c r="G34" s="30">
        <f t="shared" si="1"/>
        <v>1230325</v>
      </c>
      <c r="H34" s="23">
        <v>921575</v>
      </c>
      <c r="I34" s="23">
        <v>308750</v>
      </c>
      <c r="J34" s="30">
        <f t="shared" si="2"/>
        <v>199750</v>
      </c>
      <c r="K34" s="23"/>
      <c r="L34" s="23">
        <v>199750</v>
      </c>
      <c r="M34" s="14">
        <f>J34/G34*100</f>
        <v>16.235547517932254</v>
      </c>
    </row>
    <row r="35" spans="1:13" s="22" customFormat="1" ht="111" customHeight="1">
      <c r="A35" s="16">
        <v>6</v>
      </c>
      <c r="B35" s="8" t="s">
        <v>105</v>
      </c>
      <c r="C35" s="8"/>
      <c r="D35" s="6"/>
      <c r="E35" s="8"/>
      <c r="F35" s="31" t="s">
        <v>130</v>
      </c>
      <c r="G35" s="30">
        <f t="shared" si="1"/>
        <v>1157850</v>
      </c>
      <c r="H35" s="23"/>
      <c r="I35" s="23">
        <v>1157850</v>
      </c>
      <c r="J35" s="30">
        <f t="shared" si="2"/>
        <v>385870</v>
      </c>
      <c r="K35" s="23"/>
      <c r="L35" s="23">
        <v>385870</v>
      </c>
      <c r="M35" s="14">
        <f t="shared" si="0"/>
        <v>33.32642397547178</v>
      </c>
    </row>
    <row r="36" spans="1:13" s="22" customFormat="1" ht="21.75" customHeight="1">
      <c r="A36" s="16">
        <v>7</v>
      </c>
      <c r="B36" s="46" t="s">
        <v>105</v>
      </c>
      <c r="C36" s="8"/>
      <c r="D36" s="6"/>
      <c r="E36" s="8"/>
      <c r="F36" s="57" t="s">
        <v>134</v>
      </c>
      <c r="G36" s="30">
        <f t="shared" si="1"/>
        <v>19477700</v>
      </c>
      <c r="H36" s="23">
        <v>19469000</v>
      </c>
      <c r="I36" s="23">
        <v>8700</v>
      </c>
      <c r="J36" s="30">
        <f t="shared" si="2"/>
        <v>16101870.99</v>
      </c>
      <c r="K36" s="23">
        <v>16093170.99</v>
      </c>
      <c r="L36" s="23">
        <v>8700</v>
      </c>
      <c r="M36" s="14">
        <f t="shared" si="0"/>
        <v>82.66823593134714</v>
      </c>
    </row>
    <row r="37" spans="1:13" s="22" customFormat="1" ht="21.75" customHeight="1">
      <c r="A37" s="16">
        <v>8</v>
      </c>
      <c r="B37" s="46" t="s">
        <v>94</v>
      </c>
      <c r="C37" s="8"/>
      <c r="D37" s="6"/>
      <c r="E37" s="8"/>
      <c r="F37" s="57"/>
      <c r="G37" s="30">
        <f t="shared" si="1"/>
        <v>50000</v>
      </c>
      <c r="H37" s="23">
        <v>50000</v>
      </c>
      <c r="I37" s="23"/>
      <c r="J37" s="30">
        <f t="shared" si="2"/>
        <v>29998.73</v>
      </c>
      <c r="K37" s="23">
        <v>29998.73</v>
      </c>
      <c r="L37" s="23"/>
      <c r="M37" s="14"/>
    </row>
    <row r="38" spans="1:13" s="22" customFormat="1" ht="21.75" customHeight="1">
      <c r="A38" s="16">
        <v>9</v>
      </c>
      <c r="B38" s="46" t="s">
        <v>29</v>
      </c>
      <c r="C38" s="8"/>
      <c r="D38" s="6"/>
      <c r="E38" s="8"/>
      <c r="F38" s="57"/>
      <c r="G38" s="30">
        <f t="shared" si="1"/>
        <v>25000</v>
      </c>
      <c r="H38" s="23">
        <v>25000</v>
      </c>
      <c r="I38" s="23"/>
      <c r="J38" s="30">
        <f t="shared" si="2"/>
        <v>5863.6</v>
      </c>
      <c r="K38" s="23">
        <v>5863.6</v>
      </c>
      <c r="L38" s="23"/>
      <c r="M38" s="14"/>
    </row>
    <row r="39" spans="1:13" s="22" customFormat="1" ht="21.75" customHeight="1">
      <c r="A39" s="16">
        <v>10</v>
      </c>
      <c r="B39" s="46" t="s">
        <v>32</v>
      </c>
      <c r="C39" s="8"/>
      <c r="D39" s="6"/>
      <c r="E39" s="8"/>
      <c r="F39" s="57"/>
      <c r="G39" s="30">
        <f t="shared" si="1"/>
        <v>44000</v>
      </c>
      <c r="H39" s="23">
        <v>44000</v>
      </c>
      <c r="I39" s="23"/>
      <c r="J39" s="30">
        <f t="shared" si="2"/>
        <v>2596.18</v>
      </c>
      <c r="K39" s="23">
        <v>2596.18</v>
      </c>
      <c r="L39" s="23"/>
      <c r="M39" s="14"/>
    </row>
    <row r="40" spans="1:13" s="15" customFormat="1" ht="39.75" customHeight="1">
      <c r="A40" s="16">
        <v>11</v>
      </c>
      <c r="B40" s="46" t="s">
        <v>120</v>
      </c>
      <c r="C40" s="32" t="s">
        <v>13</v>
      </c>
      <c r="D40" s="6">
        <v>80800</v>
      </c>
      <c r="E40" s="8" t="s">
        <v>28</v>
      </c>
      <c r="F40" s="57" t="s">
        <v>136</v>
      </c>
      <c r="G40" s="30">
        <f t="shared" si="1"/>
        <v>9331902</v>
      </c>
      <c r="H40" s="23">
        <v>7852100</v>
      </c>
      <c r="I40" s="23">
        <v>1479802</v>
      </c>
      <c r="J40" s="30">
        <f t="shared" si="2"/>
        <v>5795543.66</v>
      </c>
      <c r="K40" s="23">
        <v>5795543.66</v>
      </c>
      <c r="L40" s="23">
        <v>0</v>
      </c>
      <c r="M40" s="14">
        <f t="shared" si="0"/>
        <v>62.1046348322132</v>
      </c>
    </row>
    <row r="41" spans="1:13" s="15" customFormat="1" ht="39.75" customHeight="1">
      <c r="A41" s="16">
        <v>12</v>
      </c>
      <c r="B41" s="8" t="s">
        <v>133</v>
      </c>
      <c r="C41" s="32"/>
      <c r="D41" s="6"/>
      <c r="E41" s="8"/>
      <c r="F41" s="57"/>
      <c r="G41" s="30">
        <f t="shared" si="1"/>
        <v>150000</v>
      </c>
      <c r="H41" s="23"/>
      <c r="I41" s="23">
        <v>150000</v>
      </c>
      <c r="J41" s="30">
        <f t="shared" si="2"/>
        <v>0</v>
      </c>
      <c r="K41" s="23"/>
      <c r="L41" s="23">
        <v>0</v>
      </c>
      <c r="M41" s="14"/>
    </row>
    <row r="42" spans="1:13" s="22" customFormat="1" ht="36" customHeight="1">
      <c r="A42" s="56">
        <v>13</v>
      </c>
      <c r="B42" s="46" t="s">
        <v>132</v>
      </c>
      <c r="C42" s="8"/>
      <c r="D42" s="6"/>
      <c r="E42" s="8"/>
      <c r="F42" s="57" t="s">
        <v>131</v>
      </c>
      <c r="G42" s="30">
        <f t="shared" si="1"/>
        <v>2120752.48</v>
      </c>
      <c r="H42" s="23">
        <v>1800152.48</v>
      </c>
      <c r="I42" s="23">
        <v>320600</v>
      </c>
      <c r="J42" s="30">
        <f t="shared" si="2"/>
        <v>1681508.87</v>
      </c>
      <c r="K42" s="23">
        <v>1381682.87</v>
      </c>
      <c r="L42" s="23">
        <v>299826</v>
      </c>
      <c r="M42" s="14">
        <f>J42/G42*100</f>
        <v>79.28831326888276</v>
      </c>
    </row>
    <row r="43" spans="1:13" s="22" customFormat="1" ht="39" customHeight="1">
      <c r="A43" s="56"/>
      <c r="B43" s="8" t="s">
        <v>133</v>
      </c>
      <c r="C43" s="8"/>
      <c r="D43" s="6"/>
      <c r="E43" s="8"/>
      <c r="F43" s="57"/>
      <c r="G43" s="30">
        <f t="shared" si="1"/>
        <v>900000</v>
      </c>
      <c r="H43" s="23"/>
      <c r="I43" s="23">
        <v>900000</v>
      </c>
      <c r="J43" s="30">
        <f t="shared" si="2"/>
        <v>0</v>
      </c>
      <c r="K43" s="23"/>
      <c r="L43" s="23">
        <v>0</v>
      </c>
      <c r="M43" s="14">
        <f>J43/G43*100</f>
        <v>0</v>
      </c>
    </row>
    <row r="44" spans="1:13" s="15" customFormat="1" ht="54.75" customHeight="1">
      <c r="A44" s="16">
        <v>14</v>
      </c>
      <c r="B44" s="7" t="s">
        <v>27</v>
      </c>
      <c r="C44" s="32" t="s">
        <v>13</v>
      </c>
      <c r="D44" s="6">
        <v>80800</v>
      </c>
      <c r="E44" s="8" t="s">
        <v>28</v>
      </c>
      <c r="F44" s="57" t="s">
        <v>135</v>
      </c>
      <c r="G44" s="30">
        <f t="shared" si="1"/>
        <v>2720000</v>
      </c>
      <c r="H44" s="23">
        <v>2720000</v>
      </c>
      <c r="I44" s="23"/>
      <c r="J44" s="30">
        <f t="shared" si="2"/>
        <v>744668.51</v>
      </c>
      <c r="K44" s="23">
        <v>744668.51</v>
      </c>
      <c r="L44" s="23"/>
      <c r="M44" s="14">
        <f t="shared" si="0"/>
        <v>27.37751875</v>
      </c>
    </row>
    <row r="45" spans="1:13" s="15" customFormat="1" ht="54.75" customHeight="1">
      <c r="A45" s="16">
        <v>15</v>
      </c>
      <c r="B45" s="46" t="s">
        <v>107</v>
      </c>
      <c r="C45" s="32" t="s">
        <v>13</v>
      </c>
      <c r="D45" s="6">
        <v>80800</v>
      </c>
      <c r="E45" s="8" t="s">
        <v>28</v>
      </c>
      <c r="F45" s="57"/>
      <c r="G45" s="30">
        <f t="shared" si="1"/>
        <v>290000</v>
      </c>
      <c r="H45" s="23">
        <v>290000</v>
      </c>
      <c r="I45" s="23"/>
      <c r="J45" s="30">
        <f t="shared" si="2"/>
        <v>132505.06</v>
      </c>
      <c r="K45" s="23">
        <v>132505.06</v>
      </c>
      <c r="L45" s="23"/>
      <c r="M45" s="14">
        <f t="shared" si="0"/>
        <v>45.6914</v>
      </c>
    </row>
    <row r="46" spans="1:13" s="15" customFormat="1" ht="54.75" customHeight="1">
      <c r="A46" s="16">
        <v>16</v>
      </c>
      <c r="B46" s="7" t="s">
        <v>31</v>
      </c>
      <c r="C46" s="32" t="s">
        <v>13</v>
      </c>
      <c r="D46" s="6">
        <v>80800</v>
      </c>
      <c r="E46" s="8" t="s">
        <v>28</v>
      </c>
      <c r="F46" s="31" t="s">
        <v>176</v>
      </c>
      <c r="G46" s="30">
        <f t="shared" si="1"/>
        <v>700028.27</v>
      </c>
      <c r="H46" s="23">
        <v>700028.27</v>
      </c>
      <c r="I46" s="23"/>
      <c r="J46" s="30">
        <f t="shared" si="2"/>
        <v>676026.65</v>
      </c>
      <c r="K46" s="23">
        <v>676026.65</v>
      </c>
      <c r="L46" s="23"/>
      <c r="M46" s="14">
        <f>J46/G46*100</f>
        <v>96.57133561191749</v>
      </c>
    </row>
    <row r="47" spans="1:13" s="15" customFormat="1" ht="24" customHeight="1">
      <c r="A47" s="56">
        <v>17</v>
      </c>
      <c r="B47" s="7" t="s">
        <v>111</v>
      </c>
      <c r="C47" s="33"/>
      <c r="D47" s="6"/>
      <c r="E47" s="8"/>
      <c r="F47" s="57" t="s">
        <v>139</v>
      </c>
      <c r="G47" s="30">
        <f t="shared" si="1"/>
        <v>4934000</v>
      </c>
      <c r="H47" s="23">
        <f>H48+H49+H51+H52+H50</f>
        <v>4934000</v>
      </c>
      <c r="I47" s="23">
        <f>I48+I49+I51+I52+I50</f>
        <v>0</v>
      </c>
      <c r="J47" s="30">
        <f t="shared" si="2"/>
        <v>1089055.33</v>
      </c>
      <c r="K47" s="23">
        <f>K48+K49+K51+K52+K50</f>
        <v>1089055.33</v>
      </c>
      <c r="L47" s="23">
        <f>L48+L49+L51+L52+L50</f>
        <v>0</v>
      </c>
      <c r="M47" s="14">
        <f t="shared" si="0"/>
        <v>22.072463113092827</v>
      </c>
    </row>
    <row r="48" spans="1:13" s="15" customFormat="1" ht="24" customHeight="1">
      <c r="A48" s="56"/>
      <c r="B48" s="8" t="s">
        <v>32</v>
      </c>
      <c r="C48" s="8"/>
      <c r="D48" s="6">
        <v>80101</v>
      </c>
      <c r="E48" s="8" t="s">
        <v>30</v>
      </c>
      <c r="F48" s="57"/>
      <c r="G48" s="30">
        <f t="shared" si="1"/>
        <v>130000</v>
      </c>
      <c r="H48" s="23">
        <v>130000</v>
      </c>
      <c r="I48" s="23"/>
      <c r="J48" s="30">
        <f t="shared" si="2"/>
        <v>28866.1</v>
      </c>
      <c r="K48" s="23">
        <f>28866.1</f>
        <v>28866.1</v>
      </c>
      <c r="L48" s="23"/>
      <c r="M48" s="14">
        <f t="shared" si="0"/>
        <v>22.204692307692305</v>
      </c>
    </row>
    <row r="49" spans="1:13" s="15" customFormat="1" ht="24" customHeight="1">
      <c r="A49" s="56"/>
      <c r="B49" s="8" t="s">
        <v>33</v>
      </c>
      <c r="C49" s="8" t="s">
        <v>14</v>
      </c>
      <c r="D49" s="6">
        <v>90412</v>
      </c>
      <c r="E49" s="8" t="s">
        <v>34</v>
      </c>
      <c r="F49" s="57"/>
      <c r="G49" s="30">
        <f t="shared" si="1"/>
        <v>1784000</v>
      </c>
      <c r="H49" s="23">
        <f>1715000+69000</f>
        <v>1784000</v>
      </c>
      <c r="I49" s="23"/>
      <c r="J49" s="30">
        <f t="shared" si="2"/>
        <v>269908.75</v>
      </c>
      <c r="K49" s="23">
        <f>213372.75+32500+24036</f>
        <v>269908.75</v>
      </c>
      <c r="L49" s="23"/>
      <c r="M49" s="14">
        <f t="shared" si="0"/>
        <v>15.129414237668163</v>
      </c>
    </row>
    <row r="50" spans="1:13" s="15" customFormat="1" ht="24" customHeight="1">
      <c r="A50" s="56"/>
      <c r="B50" s="8" t="s">
        <v>99</v>
      </c>
      <c r="C50" s="8"/>
      <c r="D50" s="6"/>
      <c r="E50" s="8"/>
      <c r="F50" s="57"/>
      <c r="G50" s="30">
        <f t="shared" si="1"/>
        <v>450000</v>
      </c>
      <c r="H50" s="23">
        <v>450000</v>
      </c>
      <c r="I50" s="23"/>
      <c r="J50" s="30">
        <f t="shared" si="2"/>
        <v>166736.24</v>
      </c>
      <c r="K50" s="23">
        <v>166736.24</v>
      </c>
      <c r="L50" s="23"/>
      <c r="M50" s="14">
        <f>J50/G50*100</f>
        <v>37.05249777777777</v>
      </c>
    </row>
    <row r="51" spans="1:13" s="15" customFormat="1" ht="24" customHeight="1">
      <c r="A51" s="56"/>
      <c r="B51" s="8" t="s">
        <v>91</v>
      </c>
      <c r="C51" s="8"/>
      <c r="D51" s="6"/>
      <c r="E51" s="8"/>
      <c r="F51" s="57"/>
      <c r="G51" s="30">
        <f t="shared" si="1"/>
        <v>1800000</v>
      </c>
      <c r="H51" s="23">
        <v>1800000</v>
      </c>
      <c r="I51" s="23"/>
      <c r="J51" s="30">
        <f t="shared" si="2"/>
        <v>490082.5</v>
      </c>
      <c r="K51" s="23">
        <v>490082.5</v>
      </c>
      <c r="L51" s="23"/>
      <c r="M51" s="14">
        <f>J51/G51*100</f>
        <v>27.226805555555554</v>
      </c>
    </row>
    <row r="52" spans="1:13" s="15" customFormat="1" ht="24" customHeight="1">
      <c r="A52" s="56"/>
      <c r="B52" s="8" t="s">
        <v>92</v>
      </c>
      <c r="C52" s="8"/>
      <c r="D52" s="6"/>
      <c r="E52" s="8"/>
      <c r="F52" s="57"/>
      <c r="G52" s="30">
        <f t="shared" si="1"/>
        <v>770000</v>
      </c>
      <c r="H52" s="23">
        <v>770000</v>
      </c>
      <c r="I52" s="23"/>
      <c r="J52" s="30">
        <f t="shared" si="2"/>
        <v>133461.74</v>
      </c>
      <c r="K52" s="23">
        <v>133461.74</v>
      </c>
      <c r="L52" s="23"/>
      <c r="M52" s="14">
        <f>J52/G52*100</f>
        <v>17.332693506493506</v>
      </c>
    </row>
    <row r="53" spans="1:13" s="15" customFormat="1" ht="78.75" customHeight="1">
      <c r="A53" s="16"/>
      <c r="B53" s="8" t="s">
        <v>35</v>
      </c>
      <c r="C53" s="8" t="s">
        <v>15</v>
      </c>
      <c r="D53" s="6">
        <v>90802</v>
      </c>
      <c r="E53" s="8" t="s">
        <v>36</v>
      </c>
      <c r="F53" s="31" t="s">
        <v>108</v>
      </c>
      <c r="G53" s="30">
        <f t="shared" si="1"/>
        <v>20000</v>
      </c>
      <c r="H53" s="23">
        <v>20000</v>
      </c>
      <c r="I53" s="23"/>
      <c r="J53" s="30">
        <f t="shared" si="2"/>
        <v>0</v>
      </c>
      <c r="K53" s="23"/>
      <c r="L53" s="23"/>
      <c r="M53" s="14">
        <f t="shared" si="0"/>
        <v>0</v>
      </c>
    </row>
    <row r="54" spans="1:13" s="15" customFormat="1" ht="28.5" customHeight="1">
      <c r="A54" s="16">
        <v>19</v>
      </c>
      <c r="B54" s="8" t="s">
        <v>37</v>
      </c>
      <c r="C54" s="8" t="s">
        <v>16</v>
      </c>
      <c r="D54" s="6">
        <v>91104</v>
      </c>
      <c r="E54" s="8" t="s">
        <v>36</v>
      </c>
      <c r="F54" s="57" t="s">
        <v>137</v>
      </c>
      <c r="G54" s="30">
        <f t="shared" si="1"/>
        <v>5000</v>
      </c>
      <c r="H54" s="23">
        <v>5000</v>
      </c>
      <c r="I54" s="23"/>
      <c r="J54" s="30">
        <f t="shared" si="2"/>
        <v>3000</v>
      </c>
      <c r="K54" s="23">
        <v>3000</v>
      </c>
      <c r="L54" s="23"/>
      <c r="M54" s="14">
        <f t="shared" si="0"/>
        <v>60</v>
      </c>
    </row>
    <row r="55" spans="1:13" s="15" customFormat="1" ht="28.5" customHeight="1">
      <c r="A55" s="16">
        <v>20</v>
      </c>
      <c r="B55" s="8" t="s">
        <v>33</v>
      </c>
      <c r="C55" s="8"/>
      <c r="D55" s="6"/>
      <c r="E55" s="8"/>
      <c r="F55" s="57"/>
      <c r="G55" s="30">
        <f t="shared" si="1"/>
        <v>68000</v>
      </c>
      <c r="H55" s="23">
        <v>68000</v>
      </c>
      <c r="I55" s="23"/>
      <c r="J55" s="30">
        <f t="shared" si="2"/>
        <v>3000</v>
      </c>
      <c r="K55" s="23">
        <v>3000</v>
      </c>
      <c r="L55" s="23"/>
      <c r="M55" s="14"/>
    </row>
    <row r="56" spans="1:13" s="15" customFormat="1" ht="52.5" customHeight="1">
      <c r="A56" s="16">
        <v>21</v>
      </c>
      <c r="B56" s="8" t="s">
        <v>38</v>
      </c>
      <c r="C56" s="8" t="s">
        <v>17</v>
      </c>
      <c r="D56" s="6">
        <v>91103</v>
      </c>
      <c r="E56" s="8" t="s">
        <v>36</v>
      </c>
      <c r="F56" s="31" t="s">
        <v>138</v>
      </c>
      <c r="G56" s="30">
        <f t="shared" si="1"/>
        <v>42000</v>
      </c>
      <c r="H56" s="23">
        <v>42000</v>
      </c>
      <c r="I56" s="23"/>
      <c r="J56" s="30">
        <f t="shared" si="2"/>
        <v>0</v>
      </c>
      <c r="K56" s="23"/>
      <c r="L56" s="23"/>
      <c r="M56" s="14">
        <f t="shared" si="0"/>
        <v>0</v>
      </c>
    </row>
    <row r="57" spans="1:13" s="15" customFormat="1" ht="21" customHeight="1">
      <c r="A57" s="56">
        <v>22</v>
      </c>
      <c r="B57" s="8" t="s">
        <v>111</v>
      </c>
      <c r="C57" s="8"/>
      <c r="D57" s="6"/>
      <c r="E57" s="8"/>
      <c r="F57" s="57" t="s">
        <v>121</v>
      </c>
      <c r="G57" s="30">
        <f t="shared" si="1"/>
        <v>90000</v>
      </c>
      <c r="H57" s="23">
        <f>H59+H58</f>
        <v>90000</v>
      </c>
      <c r="I57" s="23">
        <f>I59+I58</f>
        <v>0</v>
      </c>
      <c r="J57" s="30">
        <f t="shared" si="2"/>
        <v>23450</v>
      </c>
      <c r="K57" s="23">
        <f>K59+K58</f>
        <v>23450</v>
      </c>
      <c r="L57" s="23">
        <f>L59+L58</f>
        <v>0</v>
      </c>
      <c r="M57" s="14">
        <f t="shared" si="0"/>
        <v>26.055555555555554</v>
      </c>
    </row>
    <row r="58" spans="1:13" s="15" customFormat="1" ht="28.5" customHeight="1">
      <c r="A58" s="56"/>
      <c r="B58" s="8" t="s">
        <v>38</v>
      </c>
      <c r="C58" s="8"/>
      <c r="D58" s="6"/>
      <c r="E58" s="8"/>
      <c r="F58" s="57"/>
      <c r="G58" s="30">
        <f t="shared" si="1"/>
        <v>35000</v>
      </c>
      <c r="H58" s="23">
        <v>35000</v>
      </c>
      <c r="I58" s="23"/>
      <c r="J58" s="30">
        <f t="shared" si="2"/>
        <v>0</v>
      </c>
      <c r="K58" s="23"/>
      <c r="L58" s="23"/>
      <c r="M58" s="14">
        <f t="shared" si="0"/>
        <v>0</v>
      </c>
    </row>
    <row r="59" spans="1:13" s="15" customFormat="1" ht="37.5" customHeight="1">
      <c r="A59" s="56"/>
      <c r="B59" s="8" t="s">
        <v>51</v>
      </c>
      <c r="C59" s="8" t="s">
        <v>52</v>
      </c>
      <c r="D59" s="6">
        <v>70202</v>
      </c>
      <c r="E59" s="8" t="s">
        <v>53</v>
      </c>
      <c r="F59" s="57"/>
      <c r="G59" s="30">
        <f t="shared" si="1"/>
        <v>55000</v>
      </c>
      <c r="H59" s="23">
        <v>55000</v>
      </c>
      <c r="I59" s="23"/>
      <c r="J59" s="30">
        <f t="shared" si="2"/>
        <v>23450</v>
      </c>
      <c r="K59" s="23">
        <v>23450</v>
      </c>
      <c r="L59" s="23"/>
      <c r="M59" s="14">
        <f t="shared" si="0"/>
        <v>42.63636363636364</v>
      </c>
    </row>
    <row r="60" spans="1:13" s="15" customFormat="1" ht="47.25">
      <c r="A60" s="16">
        <v>23</v>
      </c>
      <c r="B60" s="8" t="s">
        <v>180</v>
      </c>
      <c r="C60" s="8"/>
      <c r="D60" s="6"/>
      <c r="E60" s="8"/>
      <c r="F60" s="31" t="s">
        <v>181</v>
      </c>
      <c r="G60" s="30">
        <f t="shared" si="1"/>
        <v>582930</v>
      </c>
      <c r="H60" s="23">
        <v>569950</v>
      </c>
      <c r="I60" s="23">
        <v>12980</v>
      </c>
      <c r="J60" s="30">
        <f t="shared" si="2"/>
        <v>142708.36</v>
      </c>
      <c r="K60" s="23">
        <f>135728.36-6000</f>
        <v>129728.35999999999</v>
      </c>
      <c r="L60" s="23">
        <v>12980</v>
      </c>
      <c r="M60" s="14">
        <f>J60/G60*100</f>
        <v>24.481217298818038</v>
      </c>
    </row>
    <row r="61" spans="1:13" s="15" customFormat="1" ht="47.25">
      <c r="A61" s="16">
        <v>24</v>
      </c>
      <c r="B61" s="8" t="s">
        <v>33</v>
      </c>
      <c r="C61" s="8" t="s">
        <v>14</v>
      </c>
      <c r="D61" s="6">
        <v>90412</v>
      </c>
      <c r="E61" s="8" t="s">
        <v>34</v>
      </c>
      <c r="F61" s="31" t="s">
        <v>39</v>
      </c>
      <c r="G61" s="30">
        <f t="shared" si="1"/>
        <v>109200</v>
      </c>
      <c r="H61" s="23">
        <v>109200</v>
      </c>
      <c r="I61" s="23"/>
      <c r="J61" s="30">
        <f t="shared" si="2"/>
        <v>27300</v>
      </c>
      <c r="K61" s="23">
        <v>27300</v>
      </c>
      <c r="L61" s="23"/>
      <c r="M61" s="14">
        <f t="shared" si="0"/>
        <v>25</v>
      </c>
    </row>
    <row r="62" spans="1:13" s="15" customFormat="1" ht="48" customHeight="1">
      <c r="A62" s="16">
        <v>25</v>
      </c>
      <c r="B62" s="8" t="s">
        <v>109</v>
      </c>
      <c r="C62" s="8" t="s">
        <v>18</v>
      </c>
      <c r="D62" s="6">
        <v>100302</v>
      </c>
      <c r="E62" s="8" t="s">
        <v>40</v>
      </c>
      <c r="F62" s="31" t="s">
        <v>141</v>
      </c>
      <c r="G62" s="30">
        <f t="shared" si="1"/>
        <v>400000</v>
      </c>
      <c r="H62" s="23"/>
      <c r="I62" s="23">
        <v>400000</v>
      </c>
      <c r="J62" s="30">
        <f t="shared" si="2"/>
        <v>0</v>
      </c>
      <c r="K62" s="23"/>
      <c r="L62" s="23">
        <v>0</v>
      </c>
      <c r="M62" s="14">
        <f t="shared" si="0"/>
        <v>0</v>
      </c>
    </row>
    <row r="63" spans="1:13" s="15" customFormat="1" ht="39.75" customHeight="1">
      <c r="A63" s="56">
        <v>26</v>
      </c>
      <c r="B63" s="34" t="s">
        <v>115</v>
      </c>
      <c r="C63" s="35" t="s">
        <v>21</v>
      </c>
      <c r="D63" s="7" t="s">
        <v>5</v>
      </c>
      <c r="E63" s="7" t="s">
        <v>43</v>
      </c>
      <c r="F63" s="57" t="s">
        <v>156</v>
      </c>
      <c r="G63" s="30">
        <f t="shared" si="1"/>
        <v>290000</v>
      </c>
      <c r="H63" s="23"/>
      <c r="I63" s="23">
        <v>290000</v>
      </c>
      <c r="J63" s="30">
        <f t="shared" si="2"/>
        <v>0</v>
      </c>
      <c r="K63" s="23"/>
      <c r="L63" s="23"/>
      <c r="M63" s="14">
        <f t="shared" si="0"/>
        <v>0</v>
      </c>
    </row>
    <row r="64" spans="1:13" s="15" customFormat="1" ht="39.75" customHeight="1">
      <c r="A64" s="56"/>
      <c r="B64" s="34" t="s">
        <v>81</v>
      </c>
      <c r="C64" s="35"/>
      <c r="D64" s="7"/>
      <c r="E64" s="7"/>
      <c r="F64" s="57"/>
      <c r="G64" s="30">
        <f t="shared" si="1"/>
        <v>55300</v>
      </c>
      <c r="H64" s="23"/>
      <c r="I64" s="23">
        <v>55300</v>
      </c>
      <c r="J64" s="30">
        <f t="shared" si="2"/>
        <v>0</v>
      </c>
      <c r="K64" s="23"/>
      <c r="L64" s="23">
        <v>0</v>
      </c>
      <c r="M64" s="14">
        <f t="shared" si="0"/>
        <v>0</v>
      </c>
    </row>
    <row r="65" spans="1:13" s="15" customFormat="1" ht="72.75" customHeight="1">
      <c r="A65" s="16">
        <v>27</v>
      </c>
      <c r="B65" s="7" t="s">
        <v>161</v>
      </c>
      <c r="C65" s="33"/>
      <c r="D65" s="6"/>
      <c r="E65" s="8"/>
      <c r="F65" s="31" t="s">
        <v>160</v>
      </c>
      <c r="G65" s="30">
        <f t="shared" si="1"/>
        <v>1597885</v>
      </c>
      <c r="H65" s="23">
        <v>1103589</v>
      </c>
      <c r="I65" s="23">
        <v>494296</v>
      </c>
      <c r="J65" s="30">
        <f t="shared" si="2"/>
        <v>272209.58999999997</v>
      </c>
      <c r="K65" s="23">
        <v>161613.59</v>
      </c>
      <c r="L65" s="23">
        <v>110596</v>
      </c>
      <c r="M65" s="14">
        <f>J65/G65*100</f>
        <v>17.035618332983912</v>
      </c>
    </row>
    <row r="66" spans="1:13" s="15" customFormat="1" ht="114.75" customHeight="1">
      <c r="A66" s="16">
        <v>28</v>
      </c>
      <c r="B66" s="34" t="s">
        <v>42</v>
      </c>
      <c r="C66" s="35" t="s">
        <v>21</v>
      </c>
      <c r="D66" s="7" t="s">
        <v>5</v>
      </c>
      <c r="E66" s="7" t="s">
        <v>43</v>
      </c>
      <c r="F66" s="31" t="s">
        <v>44</v>
      </c>
      <c r="G66" s="30">
        <f t="shared" si="1"/>
        <v>510000</v>
      </c>
      <c r="H66" s="23">
        <v>510000</v>
      </c>
      <c r="I66" s="23"/>
      <c r="J66" s="30">
        <f t="shared" si="2"/>
        <v>0</v>
      </c>
      <c r="K66" s="23"/>
      <c r="L66" s="23"/>
      <c r="M66" s="14">
        <f>J66/G66*100</f>
        <v>0</v>
      </c>
    </row>
    <row r="67" spans="1:13" s="15" customFormat="1" ht="117" customHeight="1">
      <c r="A67" s="16">
        <v>29</v>
      </c>
      <c r="B67" s="7" t="s">
        <v>45</v>
      </c>
      <c r="C67" s="33"/>
      <c r="D67" s="6"/>
      <c r="E67" s="8"/>
      <c r="F67" s="31" t="s">
        <v>182</v>
      </c>
      <c r="G67" s="30">
        <f t="shared" si="1"/>
        <v>500000</v>
      </c>
      <c r="H67" s="23">
        <v>500000</v>
      </c>
      <c r="I67" s="23"/>
      <c r="J67" s="30">
        <f t="shared" si="2"/>
        <v>0</v>
      </c>
      <c r="K67" s="23"/>
      <c r="L67" s="23"/>
      <c r="M67" s="14">
        <f>J67/G67*100</f>
        <v>0</v>
      </c>
    </row>
    <row r="68" spans="1:13" s="15" customFormat="1" ht="27.75" customHeight="1">
      <c r="A68" s="56">
        <v>30</v>
      </c>
      <c r="B68" s="7" t="s">
        <v>111</v>
      </c>
      <c r="C68" s="32"/>
      <c r="D68" s="6"/>
      <c r="E68" s="8"/>
      <c r="F68" s="58" t="s">
        <v>148</v>
      </c>
      <c r="G68" s="30">
        <f t="shared" si="1"/>
        <v>680000</v>
      </c>
      <c r="H68" s="23">
        <f>H69+H70</f>
        <v>555000</v>
      </c>
      <c r="I68" s="23">
        <f>I69+I70</f>
        <v>125000</v>
      </c>
      <c r="J68" s="30">
        <f t="shared" si="2"/>
        <v>158938.42</v>
      </c>
      <c r="K68" s="23">
        <f>K69+K70</f>
        <v>158938.42</v>
      </c>
      <c r="L68" s="23">
        <f>L69+L70</f>
        <v>0</v>
      </c>
      <c r="M68" s="14">
        <f t="shared" si="0"/>
        <v>23.373297058823532</v>
      </c>
    </row>
    <row r="69" spans="1:13" s="15" customFormat="1" ht="27.75" customHeight="1">
      <c r="A69" s="56"/>
      <c r="B69" s="8" t="s">
        <v>46</v>
      </c>
      <c r="C69" s="8" t="s">
        <v>47</v>
      </c>
      <c r="D69" s="7" t="s">
        <v>8</v>
      </c>
      <c r="E69" s="7" t="s">
        <v>48</v>
      </c>
      <c r="F69" s="58"/>
      <c r="G69" s="30">
        <f aca="true" t="shared" si="3" ref="G69:G114">H69+I69</f>
        <v>620000</v>
      </c>
      <c r="H69" s="23">
        <v>495000</v>
      </c>
      <c r="I69" s="23">
        <v>125000</v>
      </c>
      <c r="J69" s="30">
        <f aca="true" t="shared" si="4" ref="J69:J114">K69+L69</f>
        <v>158938.42</v>
      </c>
      <c r="K69" s="23">
        <v>158938.42</v>
      </c>
      <c r="L69" s="23">
        <v>0</v>
      </c>
      <c r="M69" s="14">
        <f t="shared" si="0"/>
        <v>25.635229032258067</v>
      </c>
    </row>
    <row r="70" spans="1:13" s="15" customFormat="1" ht="27.75" customHeight="1">
      <c r="A70" s="56"/>
      <c r="B70" s="8" t="s">
        <v>85</v>
      </c>
      <c r="C70" s="8" t="s">
        <v>47</v>
      </c>
      <c r="D70" s="7" t="s">
        <v>8</v>
      </c>
      <c r="E70" s="7" t="s">
        <v>48</v>
      </c>
      <c r="F70" s="58"/>
      <c r="G70" s="30">
        <f t="shared" si="3"/>
        <v>60000</v>
      </c>
      <c r="H70" s="23">
        <v>60000</v>
      </c>
      <c r="I70" s="23"/>
      <c r="J70" s="30">
        <f t="shared" si="4"/>
        <v>0</v>
      </c>
      <c r="K70" s="23"/>
      <c r="L70" s="23"/>
      <c r="M70" s="14">
        <f>J70/G70*100</f>
        <v>0</v>
      </c>
    </row>
    <row r="71" spans="1:13" s="15" customFormat="1" ht="79.5" customHeight="1">
      <c r="A71" s="56">
        <v>31</v>
      </c>
      <c r="B71" s="8" t="s">
        <v>111</v>
      </c>
      <c r="C71" s="8" t="s">
        <v>19</v>
      </c>
      <c r="D71" s="6">
        <v>250404</v>
      </c>
      <c r="E71" s="8" t="s">
        <v>26</v>
      </c>
      <c r="F71" s="57" t="s">
        <v>106</v>
      </c>
      <c r="G71" s="30">
        <f t="shared" si="3"/>
        <v>470000</v>
      </c>
      <c r="H71" s="23">
        <f>H72+H73</f>
        <v>470000</v>
      </c>
      <c r="I71" s="23">
        <f>I72+I73</f>
        <v>0</v>
      </c>
      <c r="J71" s="30">
        <f t="shared" si="4"/>
        <v>111018.32</v>
      </c>
      <c r="K71" s="23">
        <f>K72+K73</f>
        <v>111018.32</v>
      </c>
      <c r="L71" s="23">
        <f>L72+L73</f>
        <v>0</v>
      </c>
      <c r="M71" s="14">
        <f>J71/G71*100</f>
        <v>23.620919148936174</v>
      </c>
    </row>
    <row r="72" spans="1:13" s="15" customFormat="1" ht="37.5" customHeight="1">
      <c r="A72" s="56"/>
      <c r="B72" s="8" t="s">
        <v>177</v>
      </c>
      <c r="C72" s="8"/>
      <c r="D72" s="6"/>
      <c r="E72" s="8"/>
      <c r="F72" s="57"/>
      <c r="G72" s="30">
        <f t="shared" si="3"/>
        <v>170000</v>
      </c>
      <c r="H72" s="23">
        <v>170000</v>
      </c>
      <c r="I72" s="23"/>
      <c r="J72" s="30">
        <f t="shared" si="4"/>
        <v>6327.58</v>
      </c>
      <c r="K72" s="23">
        <v>6327.58</v>
      </c>
      <c r="L72" s="23"/>
      <c r="M72" s="14">
        <f>J72/G72*100</f>
        <v>3.7221058823529414</v>
      </c>
    </row>
    <row r="73" spans="1:13" s="15" customFormat="1" ht="37.5" customHeight="1">
      <c r="A73" s="56"/>
      <c r="B73" s="8" t="s">
        <v>178</v>
      </c>
      <c r="C73" s="8"/>
      <c r="D73" s="6"/>
      <c r="E73" s="8"/>
      <c r="F73" s="57"/>
      <c r="G73" s="30">
        <f>H73+I73</f>
        <v>300000</v>
      </c>
      <c r="H73" s="23">
        <v>300000</v>
      </c>
      <c r="I73" s="23"/>
      <c r="J73" s="30">
        <f>K73+L73</f>
        <v>104690.74</v>
      </c>
      <c r="K73" s="23">
        <v>104690.74</v>
      </c>
      <c r="L73" s="23"/>
      <c r="M73" s="14">
        <f>J73/G73*100</f>
        <v>34.89691333333334</v>
      </c>
    </row>
    <row r="74" spans="1:13" s="15" customFormat="1" ht="63">
      <c r="A74" s="16">
        <v>32</v>
      </c>
      <c r="B74" s="8" t="s">
        <v>49</v>
      </c>
      <c r="C74" s="8"/>
      <c r="D74" s="6"/>
      <c r="E74" s="8" t="s">
        <v>50</v>
      </c>
      <c r="F74" s="19" t="s">
        <v>140</v>
      </c>
      <c r="G74" s="30">
        <f t="shared" si="3"/>
        <v>151176</v>
      </c>
      <c r="H74" s="23">
        <v>151176</v>
      </c>
      <c r="I74" s="23"/>
      <c r="J74" s="30">
        <f t="shared" si="4"/>
        <v>85042.9</v>
      </c>
      <c r="K74" s="23">
        <v>85042.9</v>
      </c>
      <c r="L74" s="23"/>
      <c r="M74" s="14">
        <f t="shared" si="0"/>
        <v>56.25423347621316</v>
      </c>
    </row>
    <row r="75" spans="1:13" s="15" customFormat="1" ht="63">
      <c r="A75" s="16">
        <v>33</v>
      </c>
      <c r="B75" s="8" t="s">
        <v>51</v>
      </c>
      <c r="C75" s="8" t="s">
        <v>52</v>
      </c>
      <c r="D75" s="6">
        <v>70201</v>
      </c>
      <c r="E75" s="8" t="s">
        <v>53</v>
      </c>
      <c r="F75" s="31" t="s">
        <v>142</v>
      </c>
      <c r="G75" s="30">
        <f t="shared" si="3"/>
        <v>10542480</v>
      </c>
      <c r="H75" s="23">
        <v>7973160</v>
      </c>
      <c r="I75" s="23">
        <v>2569320</v>
      </c>
      <c r="J75" s="30">
        <f t="shared" si="4"/>
        <v>1389804.1</v>
      </c>
      <c r="K75" s="23">
        <v>1065503.5</v>
      </c>
      <c r="L75" s="23">
        <v>324300.6</v>
      </c>
      <c r="M75" s="14">
        <f t="shared" si="0"/>
        <v>13.182895295983489</v>
      </c>
    </row>
    <row r="76" spans="1:13" s="15" customFormat="1" ht="85.5" customHeight="1">
      <c r="A76" s="16">
        <v>34</v>
      </c>
      <c r="B76" s="8" t="s">
        <v>162</v>
      </c>
      <c r="C76" s="8"/>
      <c r="D76" s="6"/>
      <c r="E76" s="8"/>
      <c r="F76" s="36" t="s">
        <v>163</v>
      </c>
      <c r="G76" s="30">
        <f t="shared" si="3"/>
        <v>589699</v>
      </c>
      <c r="H76" s="23">
        <v>421699</v>
      </c>
      <c r="I76" s="23">
        <v>168000</v>
      </c>
      <c r="J76" s="30">
        <f t="shared" si="4"/>
        <v>320144.3</v>
      </c>
      <c r="K76" s="23">
        <v>152144.3</v>
      </c>
      <c r="L76" s="23">
        <v>168000</v>
      </c>
      <c r="M76" s="14">
        <f>J76/G76*100</f>
        <v>54.289442580028116</v>
      </c>
    </row>
    <row r="77" spans="1:13" s="15" customFormat="1" ht="47.25">
      <c r="A77" s="16">
        <v>35</v>
      </c>
      <c r="B77" s="8" t="s">
        <v>57</v>
      </c>
      <c r="C77" s="8" t="s">
        <v>58</v>
      </c>
      <c r="D77" s="6">
        <v>250404</v>
      </c>
      <c r="E77" s="8" t="s">
        <v>26</v>
      </c>
      <c r="F77" s="31" t="s">
        <v>143</v>
      </c>
      <c r="G77" s="30">
        <f t="shared" si="3"/>
        <v>20300</v>
      </c>
      <c r="H77" s="23">
        <v>20300</v>
      </c>
      <c r="I77" s="23"/>
      <c r="J77" s="30">
        <f t="shared" si="4"/>
        <v>0</v>
      </c>
      <c r="K77" s="23"/>
      <c r="L77" s="23"/>
      <c r="M77" s="14">
        <f t="shared" si="0"/>
        <v>0</v>
      </c>
    </row>
    <row r="78" spans="1:13" s="15" customFormat="1" ht="31.5">
      <c r="A78" s="16">
        <v>36</v>
      </c>
      <c r="B78" s="8" t="s">
        <v>59</v>
      </c>
      <c r="C78" s="8" t="s">
        <v>60</v>
      </c>
      <c r="D78" s="6">
        <v>91207</v>
      </c>
      <c r="E78" s="8" t="s">
        <v>61</v>
      </c>
      <c r="F78" s="31" t="s">
        <v>144</v>
      </c>
      <c r="G78" s="30">
        <f t="shared" si="3"/>
        <v>112000</v>
      </c>
      <c r="H78" s="23">
        <v>112000</v>
      </c>
      <c r="I78" s="23"/>
      <c r="J78" s="30">
        <f t="shared" si="4"/>
        <v>59888.32</v>
      </c>
      <c r="K78" s="23">
        <v>59888.32</v>
      </c>
      <c r="L78" s="23"/>
      <c r="M78" s="14">
        <f t="shared" si="0"/>
        <v>53.47171428571429</v>
      </c>
    </row>
    <row r="79" spans="1:13" s="15" customFormat="1" ht="60" customHeight="1">
      <c r="A79" s="16">
        <v>37</v>
      </c>
      <c r="B79" s="8" t="s">
        <v>62</v>
      </c>
      <c r="C79" s="8" t="s">
        <v>63</v>
      </c>
      <c r="D79" s="6">
        <v>91209</v>
      </c>
      <c r="E79" s="8" t="s">
        <v>61</v>
      </c>
      <c r="F79" s="31" t="s">
        <v>145</v>
      </c>
      <c r="G79" s="30">
        <f t="shared" si="3"/>
        <v>80000</v>
      </c>
      <c r="H79" s="23">
        <v>80000</v>
      </c>
      <c r="I79" s="23"/>
      <c r="J79" s="30">
        <f t="shared" si="4"/>
        <v>16083.23</v>
      </c>
      <c r="K79" s="23">
        <v>16083.23</v>
      </c>
      <c r="L79" s="23"/>
      <c r="M79" s="14">
        <f t="shared" si="0"/>
        <v>20.1040375</v>
      </c>
    </row>
    <row r="80" spans="1:13" s="15" customFormat="1" ht="24" customHeight="1">
      <c r="A80" s="56">
        <v>38</v>
      </c>
      <c r="B80" s="8" t="s">
        <v>111</v>
      </c>
      <c r="C80" s="8"/>
      <c r="D80" s="6"/>
      <c r="E80" s="8"/>
      <c r="F80" s="57" t="s">
        <v>146</v>
      </c>
      <c r="G80" s="30">
        <f t="shared" si="3"/>
        <v>160000</v>
      </c>
      <c r="H80" s="23">
        <f>H81+H82</f>
        <v>160000</v>
      </c>
      <c r="I80" s="23">
        <f>I81+I82</f>
        <v>0</v>
      </c>
      <c r="J80" s="30">
        <f t="shared" si="4"/>
        <v>58896.229999999996</v>
      </c>
      <c r="K80" s="23">
        <f>K81+K82</f>
        <v>39850.53</v>
      </c>
      <c r="L80" s="23">
        <f>L81+L82</f>
        <v>19045.7</v>
      </c>
      <c r="M80" s="14">
        <f>J80/G80*100</f>
        <v>36.810143749999995</v>
      </c>
    </row>
    <row r="81" spans="1:13" s="15" customFormat="1" ht="24" customHeight="1">
      <c r="A81" s="56"/>
      <c r="B81" s="8" t="s">
        <v>112</v>
      </c>
      <c r="C81" s="8" t="s">
        <v>55</v>
      </c>
      <c r="D81" s="6">
        <v>10116</v>
      </c>
      <c r="E81" s="8" t="s">
        <v>56</v>
      </c>
      <c r="F81" s="57"/>
      <c r="G81" s="30">
        <f t="shared" si="3"/>
        <v>65000</v>
      </c>
      <c r="H81" s="23">
        <v>65000</v>
      </c>
      <c r="I81" s="23"/>
      <c r="J81" s="30">
        <f t="shared" si="4"/>
        <v>38091.41</v>
      </c>
      <c r="K81" s="23">
        <v>19045.71</v>
      </c>
      <c r="L81" s="23">
        <v>19045.7</v>
      </c>
      <c r="M81" s="14">
        <f>J81/G81*100</f>
        <v>58.60216923076924</v>
      </c>
    </row>
    <row r="82" spans="1:13" s="15" customFormat="1" ht="24" customHeight="1">
      <c r="A82" s="56"/>
      <c r="B82" s="8" t="s">
        <v>113</v>
      </c>
      <c r="C82" s="8" t="s">
        <v>80</v>
      </c>
      <c r="D82" s="7" t="s">
        <v>9</v>
      </c>
      <c r="E82" s="7" t="s">
        <v>40</v>
      </c>
      <c r="F82" s="57"/>
      <c r="G82" s="30">
        <f t="shared" si="3"/>
        <v>95000</v>
      </c>
      <c r="H82" s="23">
        <v>95000</v>
      </c>
      <c r="I82" s="23"/>
      <c r="J82" s="30">
        <f t="shared" si="4"/>
        <v>20804.82</v>
      </c>
      <c r="K82" s="23">
        <v>20804.82</v>
      </c>
      <c r="L82" s="23"/>
      <c r="M82" s="14">
        <f>J82/G82*100</f>
        <v>21.89981052631579</v>
      </c>
    </row>
    <row r="83" spans="1:13" s="15" customFormat="1" ht="47.25">
      <c r="A83" s="16">
        <v>39</v>
      </c>
      <c r="B83" s="8" t="s">
        <v>164</v>
      </c>
      <c r="C83" s="8"/>
      <c r="D83" s="7"/>
      <c r="E83" s="7"/>
      <c r="F83" s="31" t="s">
        <v>165</v>
      </c>
      <c r="G83" s="30">
        <f t="shared" si="3"/>
        <v>97650</v>
      </c>
      <c r="H83" s="23">
        <v>85350</v>
      </c>
      <c r="I83" s="23">
        <v>12300</v>
      </c>
      <c r="J83" s="30">
        <f t="shared" si="4"/>
        <v>23544</v>
      </c>
      <c r="K83" s="23">
        <v>11244</v>
      </c>
      <c r="L83" s="23">
        <v>12300</v>
      </c>
      <c r="M83" s="14">
        <f>J83/G83*100</f>
        <v>24.110599078341014</v>
      </c>
    </row>
    <row r="84" spans="1:13" s="15" customFormat="1" ht="47.25">
      <c r="A84" s="16">
        <v>40</v>
      </c>
      <c r="B84" s="8" t="s">
        <v>190</v>
      </c>
      <c r="C84" s="8"/>
      <c r="D84" s="7"/>
      <c r="E84" s="7"/>
      <c r="F84" s="31" t="s">
        <v>189</v>
      </c>
      <c r="G84" s="30">
        <f t="shared" si="3"/>
        <v>191700</v>
      </c>
      <c r="H84" s="23">
        <v>191700</v>
      </c>
      <c r="I84" s="23"/>
      <c r="J84" s="30">
        <f t="shared" si="4"/>
        <v>40000</v>
      </c>
      <c r="K84" s="23">
        <v>40000</v>
      </c>
      <c r="L84" s="23"/>
      <c r="M84" s="14">
        <f>J84/G84*100</f>
        <v>20.865936358894103</v>
      </c>
    </row>
    <row r="85" spans="1:13" s="15" customFormat="1" ht="57" customHeight="1">
      <c r="A85" s="16">
        <v>41</v>
      </c>
      <c r="B85" s="8" t="s">
        <v>66</v>
      </c>
      <c r="C85" s="8" t="s">
        <v>67</v>
      </c>
      <c r="D85" s="6">
        <v>110104</v>
      </c>
      <c r="E85" s="8" t="s">
        <v>68</v>
      </c>
      <c r="F85" s="31" t="s">
        <v>147</v>
      </c>
      <c r="G85" s="30">
        <f t="shared" si="3"/>
        <v>1290600</v>
      </c>
      <c r="H85" s="23">
        <v>1223600</v>
      </c>
      <c r="I85" s="23">
        <v>67000</v>
      </c>
      <c r="J85" s="30">
        <f t="shared" si="4"/>
        <v>33500</v>
      </c>
      <c r="K85" s="23">
        <v>33500</v>
      </c>
      <c r="L85" s="23">
        <v>0</v>
      </c>
      <c r="M85" s="14">
        <f t="shared" si="0"/>
        <v>2.595691926235859</v>
      </c>
    </row>
    <row r="86" spans="1:13" s="15" customFormat="1" ht="113.25" customHeight="1">
      <c r="A86" s="16">
        <v>42</v>
      </c>
      <c r="B86" s="8" t="s">
        <v>66</v>
      </c>
      <c r="C86" s="8" t="s">
        <v>67</v>
      </c>
      <c r="D86" s="6">
        <v>110104</v>
      </c>
      <c r="E86" s="8" t="s">
        <v>68</v>
      </c>
      <c r="F86" s="31" t="s">
        <v>69</v>
      </c>
      <c r="G86" s="30">
        <f t="shared" si="3"/>
        <v>102000</v>
      </c>
      <c r="H86" s="23">
        <v>102000</v>
      </c>
      <c r="I86" s="23"/>
      <c r="J86" s="30">
        <f t="shared" si="4"/>
        <v>0</v>
      </c>
      <c r="K86" s="23">
        <v>0</v>
      </c>
      <c r="L86" s="23"/>
      <c r="M86" s="14">
        <f t="shared" si="0"/>
        <v>0</v>
      </c>
    </row>
    <row r="87" spans="1:13" s="15" customFormat="1" ht="79.5" customHeight="1">
      <c r="A87" s="16">
        <v>43</v>
      </c>
      <c r="B87" s="8" t="s">
        <v>66</v>
      </c>
      <c r="C87" s="8" t="s">
        <v>67</v>
      </c>
      <c r="D87" s="6">
        <v>110104</v>
      </c>
      <c r="E87" s="8" t="s">
        <v>68</v>
      </c>
      <c r="F87" s="31" t="s">
        <v>70</v>
      </c>
      <c r="G87" s="30">
        <f t="shared" si="3"/>
        <v>395000</v>
      </c>
      <c r="H87" s="23">
        <v>200000</v>
      </c>
      <c r="I87" s="23">
        <v>195000</v>
      </c>
      <c r="J87" s="30">
        <f t="shared" si="4"/>
        <v>0</v>
      </c>
      <c r="K87" s="23">
        <v>0</v>
      </c>
      <c r="L87" s="23">
        <v>0</v>
      </c>
      <c r="M87" s="14">
        <f t="shared" si="0"/>
        <v>0</v>
      </c>
    </row>
    <row r="88" spans="1:13" s="15" customFormat="1" ht="79.5" customHeight="1">
      <c r="A88" s="16">
        <v>44</v>
      </c>
      <c r="B88" s="8" t="s">
        <v>166</v>
      </c>
      <c r="C88" s="8"/>
      <c r="D88" s="6"/>
      <c r="E88" s="8"/>
      <c r="F88" s="31" t="s">
        <v>167</v>
      </c>
      <c r="G88" s="30">
        <f t="shared" si="3"/>
        <v>181700</v>
      </c>
      <c r="H88" s="23">
        <v>120200</v>
      </c>
      <c r="I88" s="23">
        <v>61500</v>
      </c>
      <c r="J88" s="30">
        <f t="shared" si="4"/>
        <v>77297</v>
      </c>
      <c r="K88" s="23">
        <v>15800</v>
      </c>
      <c r="L88" s="23">
        <v>61497</v>
      </c>
      <c r="M88" s="14">
        <f>J88/G88*100</f>
        <v>42.541001651073195</v>
      </c>
    </row>
    <row r="89" spans="1:13" s="15" customFormat="1" ht="63">
      <c r="A89" s="16">
        <v>45</v>
      </c>
      <c r="B89" s="8" t="s">
        <v>72</v>
      </c>
      <c r="C89" s="8" t="s">
        <v>73</v>
      </c>
      <c r="D89" s="6">
        <v>130203</v>
      </c>
      <c r="E89" s="8" t="s">
        <v>71</v>
      </c>
      <c r="F89" s="31" t="s">
        <v>74</v>
      </c>
      <c r="G89" s="30">
        <f t="shared" si="3"/>
        <v>1221000</v>
      </c>
      <c r="H89" s="23">
        <v>1221000</v>
      </c>
      <c r="I89" s="23"/>
      <c r="J89" s="30">
        <f t="shared" si="4"/>
        <v>395289</v>
      </c>
      <c r="K89" s="23">
        <v>395289</v>
      </c>
      <c r="L89" s="23"/>
      <c r="M89" s="14">
        <f t="shared" si="0"/>
        <v>32.37420147420148</v>
      </c>
    </row>
    <row r="90" spans="1:13" s="15" customFormat="1" ht="79.5" customHeight="1">
      <c r="A90" s="16">
        <v>46</v>
      </c>
      <c r="B90" s="8" t="s">
        <v>168</v>
      </c>
      <c r="C90" s="8"/>
      <c r="D90" s="6"/>
      <c r="E90" s="8"/>
      <c r="F90" s="31" t="s">
        <v>169</v>
      </c>
      <c r="G90" s="30">
        <f t="shared" si="3"/>
        <v>39170</v>
      </c>
      <c r="H90" s="23">
        <v>11670</v>
      </c>
      <c r="I90" s="23">
        <v>27500</v>
      </c>
      <c r="J90" s="30">
        <f t="shared" si="4"/>
        <v>9644</v>
      </c>
      <c r="K90" s="23">
        <v>1344</v>
      </c>
      <c r="L90" s="23">
        <v>8300</v>
      </c>
      <c r="M90" s="14">
        <f t="shared" si="0"/>
        <v>24.620883329078378</v>
      </c>
    </row>
    <row r="91" spans="1:13" s="15" customFormat="1" ht="66" customHeight="1">
      <c r="A91" s="16">
        <v>47</v>
      </c>
      <c r="B91" s="8" t="s">
        <v>75</v>
      </c>
      <c r="C91" s="8" t="s">
        <v>76</v>
      </c>
      <c r="D91" s="7" t="s">
        <v>4</v>
      </c>
      <c r="E91" s="8" t="s">
        <v>26</v>
      </c>
      <c r="F91" s="31" t="s">
        <v>152</v>
      </c>
      <c r="G91" s="30">
        <f t="shared" si="3"/>
        <v>20000</v>
      </c>
      <c r="H91" s="23">
        <v>20000</v>
      </c>
      <c r="I91" s="23"/>
      <c r="J91" s="30">
        <f t="shared" si="4"/>
        <v>6647.06</v>
      </c>
      <c r="K91" s="23">
        <v>6647.06</v>
      </c>
      <c r="L91" s="23"/>
      <c r="M91" s="14">
        <f t="shared" si="0"/>
        <v>33.2353</v>
      </c>
    </row>
    <row r="92" spans="1:13" s="15" customFormat="1" ht="66" customHeight="1">
      <c r="A92" s="16">
        <v>48</v>
      </c>
      <c r="B92" s="8" t="s">
        <v>78</v>
      </c>
      <c r="C92" s="8"/>
      <c r="D92" s="7"/>
      <c r="E92" s="7" t="s">
        <v>40</v>
      </c>
      <c r="F92" s="31" t="s">
        <v>151</v>
      </c>
      <c r="G92" s="30">
        <f t="shared" si="3"/>
        <v>300000</v>
      </c>
      <c r="H92" s="23">
        <v>300000</v>
      </c>
      <c r="I92" s="23"/>
      <c r="J92" s="30">
        <f t="shared" si="4"/>
        <v>0</v>
      </c>
      <c r="K92" s="23">
        <v>0</v>
      </c>
      <c r="L92" s="23"/>
      <c r="M92" s="14">
        <f t="shared" si="0"/>
        <v>0</v>
      </c>
    </row>
    <row r="93" spans="1:13" s="15" customFormat="1" ht="63">
      <c r="A93" s="16">
        <v>49</v>
      </c>
      <c r="B93" s="8" t="s">
        <v>183</v>
      </c>
      <c r="C93" s="8" t="s">
        <v>80</v>
      </c>
      <c r="D93" s="7" t="s">
        <v>9</v>
      </c>
      <c r="E93" s="7" t="s">
        <v>40</v>
      </c>
      <c r="F93" s="31" t="s">
        <v>184</v>
      </c>
      <c r="G93" s="30">
        <f t="shared" si="3"/>
        <v>1500000</v>
      </c>
      <c r="H93" s="23"/>
      <c r="I93" s="23">
        <v>1500000</v>
      </c>
      <c r="J93" s="30">
        <f t="shared" si="4"/>
        <v>0</v>
      </c>
      <c r="K93" s="23">
        <v>0</v>
      </c>
      <c r="L93" s="23"/>
      <c r="M93" s="14">
        <f>J93/G93*100</f>
        <v>0</v>
      </c>
    </row>
    <row r="94" spans="1:13" s="15" customFormat="1" ht="47.25">
      <c r="A94" s="16">
        <v>50</v>
      </c>
      <c r="B94" s="8" t="s">
        <v>79</v>
      </c>
      <c r="C94" s="8" t="s">
        <v>80</v>
      </c>
      <c r="D94" s="7" t="s">
        <v>9</v>
      </c>
      <c r="E94" s="7" t="s">
        <v>40</v>
      </c>
      <c r="F94" s="31" t="s">
        <v>185</v>
      </c>
      <c r="G94" s="30">
        <f t="shared" si="3"/>
        <v>790000</v>
      </c>
      <c r="H94" s="23">
        <v>790000</v>
      </c>
      <c r="I94" s="23"/>
      <c r="J94" s="30">
        <f t="shared" si="4"/>
        <v>111354.44</v>
      </c>
      <c r="K94" s="23">
        <v>111354.44</v>
      </c>
      <c r="L94" s="23"/>
      <c r="M94" s="14">
        <f t="shared" si="0"/>
        <v>14.095498734177214</v>
      </c>
    </row>
    <row r="95" spans="1:13" s="15" customFormat="1" ht="97.5" customHeight="1">
      <c r="A95" s="16">
        <v>51</v>
      </c>
      <c r="B95" s="8" t="s">
        <v>79</v>
      </c>
      <c r="C95" s="8" t="s">
        <v>80</v>
      </c>
      <c r="D95" s="7" t="s">
        <v>9</v>
      </c>
      <c r="E95" s="7" t="s">
        <v>40</v>
      </c>
      <c r="F95" s="31" t="s">
        <v>150</v>
      </c>
      <c r="G95" s="30">
        <f t="shared" si="3"/>
        <v>7200000</v>
      </c>
      <c r="H95" s="23">
        <v>7200000</v>
      </c>
      <c r="I95" s="23"/>
      <c r="J95" s="30">
        <f t="shared" si="4"/>
        <v>1691879.56</v>
      </c>
      <c r="K95" s="23">
        <v>1691879.56</v>
      </c>
      <c r="L95" s="23"/>
      <c r="M95" s="14">
        <f t="shared" si="0"/>
        <v>23.498327222222223</v>
      </c>
    </row>
    <row r="96" spans="1:13" s="15" customFormat="1" ht="75.75" customHeight="1">
      <c r="A96" s="16">
        <v>52</v>
      </c>
      <c r="B96" s="8" t="s">
        <v>79</v>
      </c>
      <c r="C96" s="8" t="s">
        <v>80</v>
      </c>
      <c r="D96" s="7" t="s">
        <v>9</v>
      </c>
      <c r="E96" s="7" t="s">
        <v>40</v>
      </c>
      <c r="F96" s="31" t="s">
        <v>153</v>
      </c>
      <c r="G96" s="30">
        <f t="shared" si="3"/>
        <v>160000</v>
      </c>
      <c r="H96" s="23">
        <v>160000</v>
      </c>
      <c r="I96" s="23"/>
      <c r="J96" s="30">
        <f t="shared" si="4"/>
        <v>61044.75</v>
      </c>
      <c r="K96" s="23">
        <v>61044.75</v>
      </c>
      <c r="L96" s="23"/>
      <c r="M96" s="14">
        <f t="shared" si="0"/>
        <v>38.15296875</v>
      </c>
    </row>
    <row r="97" spans="1:13" s="15" customFormat="1" ht="31.5">
      <c r="A97" s="16">
        <v>53</v>
      </c>
      <c r="B97" s="8" t="s">
        <v>79</v>
      </c>
      <c r="C97" s="8" t="s">
        <v>80</v>
      </c>
      <c r="D97" s="7" t="s">
        <v>9</v>
      </c>
      <c r="E97" s="7" t="s">
        <v>40</v>
      </c>
      <c r="F97" s="31" t="s">
        <v>155</v>
      </c>
      <c r="G97" s="30">
        <f t="shared" si="3"/>
        <v>150000</v>
      </c>
      <c r="H97" s="23">
        <v>150000</v>
      </c>
      <c r="I97" s="23"/>
      <c r="J97" s="30">
        <f t="shared" si="4"/>
        <v>29073.88</v>
      </c>
      <c r="K97" s="23">
        <v>29073.88</v>
      </c>
      <c r="L97" s="23"/>
      <c r="M97" s="14">
        <f t="shared" si="0"/>
        <v>19.38258666666667</v>
      </c>
    </row>
    <row r="98" spans="1:13" s="15" customFormat="1" ht="68.25" customHeight="1">
      <c r="A98" s="16">
        <v>54</v>
      </c>
      <c r="B98" s="8" t="s">
        <v>170</v>
      </c>
      <c r="C98" s="8"/>
      <c r="D98" s="6"/>
      <c r="E98" s="8"/>
      <c r="F98" s="31" t="s">
        <v>171</v>
      </c>
      <c r="G98" s="30">
        <f t="shared" si="3"/>
        <v>5000</v>
      </c>
      <c r="H98" s="23">
        <v>5000</v>
      </c>
      <c r="I98" s="23"/>
      <c r="J98" s="30">
        <f t="shared" si="4"/>
        <v>2950</v>
      </c>
      <c r="K98" s="23">
        <v>2950</v>
      </c>
      <c r="L98" s="23"/>
      <c r="M98" s="14">
        <f>J98/G98*100</f>
        <v>59</v>
      </c>
    </row>
    <row r="99" spans="1:13" s="15" customFormat="1" ht="75.75" customHeight="1">
      <c r="A99" s="16">
        <v>55</v>
      </c>
      <c r="B99" s="8" t="s">
        <v>187</v>
      </c>
      <c r="C99" s="8"/>
      <c r="D99" s="6"/>
      <c r="E99" s="8"/>
      <c r="F99" s="31" t="s">
        <v>186</v>
      </c>
      <c r="G99" s="30">
        <f t="shared" si="3"/>
        <v>1248999</v>
      </c>
      <c r="H99" s="23"/>
      <c r="I99" s="23">
        <v>1248999</v>
      </c>
      <c r="J99" s="30">
        <f t="shared" si="4"/>
        <v>0</v>
      </c>
      <c r="K99" s="23"/>
      <c r="L99" s="23">
        <v>0</v>
      </c>
      <c r="M99" s="14">
        <f t="shared" si="0"/>
        <v>0</v>
      </c>
    </row>
    <row r="100" spans="1:13" s="15" customFormat="1" ht="47.25" customHeight="1">
      <c r="A100" s="56">
        <v>56</v>
      </c>
      <c r="B100" s="8" t="s">
        <v>82</v>
      </c>
      <c r="C100" s="8" t="s">
        <v>83</v>
      </c>
      <c r="D100" s="9" t="s">
        <v>84</v>
      </c>
      <c r="E100" s="7" t="s">
        <v>41</v>
      </c>
      <c r="F100" s="59" t="s">
        <v>154</v>
      </c>
      <c r="G100" s="30">
        <f>H100+I100</f>
        <v>5070000</v>
      </c>
      <c r="H100" s="23"/>
      <c r="I100" s="23">
        <v>5070000</v>
      </c>
      <c r="J100" s="30">
        <f>K100+L100</f>
        <v>1550000</v>
      </c>
      <c r="K100" s="23"/>
      <c r="L100" s="23">
        <v>1550000</v>
      </c>
      <c r="M100" s="14">
        <f t="shared" si="0"/>
        <v>30.57199211045365</v>
      </c>
    </row>
    <row r="101" spans="1:13" s="15" customFormat="1" ht="47.25" customHeight="1">
      <c r="A101" s="56"/>
      <c r="B101" s="8" t="s">
        <v>103</v>
      </c>
      <c r="C101" s="8"/>
      <c r="D101" s="9"/>
      <c r="E101" s="7"/>
      <c r="F101" s="60"/>
      <c r="G101" s="30">
        <f t="shared" si="3"/>
        <v>800000</v>
      </c>
      <c r="H101" s="23">
        <v>800000</v>
      </c>
      <c r="I101" s="23"/>
      <c r="J101" s="30">
        <f t="shared" si="4"/>
        <v>800000</v>
      </c>
      <c r="K101" s="23">
        <v>800000</v>
      </c>
      <c r="L101" s="23"/>
      <c r="M101" s="14">
        <f t="shared" si="0"/>
        <v>100</v>
      </c>
    </row>
    <row r="102" spans="1:13" s="15" customFormat="1" ht="47.25" customHeight="1">
      <c r="A102" s="16"/>
      <c r="B102" s="8" t="s">
        <v>192</v>
      </c>
      <c r="C102" s="8"/>
      <c r="D102" s="9"/>
      <c r="E102" s="7"/>
      <c r="F102" s="61"/>
      <c r="G102" s="30">
        <f t="shared" si="3"/>
        <v>142000</v>
      </c>
      <c r="H102" s="23">
        <v>142000</v>
      </c>
      <c r="I102" s="23"/>
      <c r="J102" s="30">
        <f t="shared" si="4"/>
        <v>142000</v>
      </c>
      <c r="K102" s="23">
        <v>142000</v>
      </c>
      <c r="L102" s="23"/>
      <c r="M102" s="14">
        <f t="shared" si="0"/>
        <v>100</v>
      </c>
    </row>
    <row r="103" spans="1:13" s="15" customFormat="1" ht="47.25">
      <c r="A103" s="16">
        <v>57</v>
      </c>
      <c r="B103" s="8" t="s">
        <v>86</v>
      </c>
      <c r="C103" s="8" t="s">
        <v>87</v>
      </c>
      <c r="D103" s="7" t="s">
        <v>2</v>
      </c>
      <c r="E103" s="7" t="s">
        <v>48</v>
      </c>
      <c r="F103" s="31" t="s">
        <v>149</v>
      </c>
      <c r="G103" s="30">
        <f t="shared" si="3"/>
        <v>100000</v>
      </c>
      <c r="H103" s="23">
        <v>100000</v>
      </c>
      <c r="I103" s="23"/>
      <c r="J103" s="30">
        <f t="shared" si="4"/>
        <v>0</v>
      </c>
      <c r="K103" s="23">
        <v>0</v>
      </c>
      <c r="L103" s="23"/>
      <c r="M103" s="14">
        <f t="shared" si="0"/>
        <v>0</v>
      </c>
    </row>
    <row r="104" spans="1:13" s="15" customFormat="1" ht="79.5" customHeight="1">
      <c r="A104" s="16">
        <v>58</v>
      </c>
      <c r="B104" s="8" t="s">
        <v>101</v>
      </c>
      <c r="C104" s="8" t="s">
        <v>77</v>
      </c>
      <c r="D104" s="7" t="s">
        <v>7</v>
      </c>
      <c r="E104" s="7" t="s">
        <v>40</v>
      </c>
      <c r="F104" s="31" t="s">
        <v>157</v>
      </c>
      <c r="G104" s="30">
        <f t="shared" si="3"/>
        <v>769036</v>
      </c>
      <c r="H104" s="23"/>
      <c r="I104" s="23">
        <v>769036</v>
      </c>
      <c r="J104" s="30">
        <f t="shared" si="4"/>
        <v>198784.64</v>
      </c>
      <c r="K104" s="23"/>
      <c r="L104" s="23">
        <v>198784.64</v>
      </c>
      <c r="M104" s="14">
        <f t="shared" si="0"/>
        <v>25.84854805236686</v>
      </c>
    </row>
    <row r="105" spans="1:13" s="15" customFormat="1" ht="58.5" customHeight="1">
      <c r="A105" s="16">
        <v>59</v>
      </c>
      <c r="B105" s="8" t="s">
        <v>116</v>
      </c>
      <c r="C105" s="8"/>
      <c r="D105" s="7"/>
      <c r="E105" s="7"/>
      <c r="F105" s="31" t="s">
        <v>158</v>
      </c>
      <c r="G105" s="30">
        <f t="shared" si="3"/>
        <v>35000</v>
      </c>
      <c r="H105" s="23">
        <v>35000</v>
      </c>
      <c r="I105" s="23"/>
      <c r="J105" s="30">
        <f t="shared" si="4"/>
        <v>3300</v>
      </c>
      <c r="K105" s="23">
        <v>3300</v>
      </c>
      <c r="L105" s="23"/>
      <c r="M105" s="14">
        <f aca="true" t="shared" si="5" ref="M105:M110">J105/G105*100</f>
        <v>9.428571428571429</v>
      </c>
    </row>
    <row r="106" spans="1:13" s="15" customFormat="1" ht="23.25" customHeight="1">
      <c r="A106" s="56">
        <v>60</v>
      </c>
      <c r="B106" s="8" t="s">
        <v>111</v>
      </c>
      <c r="C106" s="8"/>
      <c r="D106" s="6"/>
      <c r="E106" s="8"/>
      <c r="F106" s="57" t="s">
        <v>159</v>
      </c>
      <c r="G106" s="30">
        <f t="shared" si="3"/>
        <v>227995</v>
      </c>
      <c r="H106" s="23">
        <f>H108+H107+H109</f>
        <v>212150</v>
      </c>
      <c r="I106" s="23">
        <f>I108+I107+I109</f>
        <v>15845</v>
      </c>
      <c r="J106" s="30">
        <f t="shared" si="4"/>
        <v>50790</v>
      </c>
      <c r="K106" s="23">
        <f>K108+K107+K109</f>
        <v>41300</v>
      </c>
      <c r="L106" s="23">
        <f>L108+L107+L109</f>
        <v>9490</v>
      </c>
      <c r="M106" s="14">
        <f t="shared" si="5"/>
        <v>22.276804315884117</v>
      </c>
    </row>
    <row r="107" spans="1:13" s="15" customFormat="1" ht="15" customHeight="1">
      <c r="A107" s="56"/>
      <c r="B107" s="8" t="s">
        <v>117</v>
      </c>
      <c r="C107" s="8"/>
      <c r="D107" s="6"/>
      <c r="E107" s="8"/>
      <c r="F107" s="57"/>
      <c r="G107" s="30">
        <f t="shared" si="3"/>
        <v>65000</v>
      </c>
      <c r="H107" s="23">
        <v>65000</v>
      </c>
      <c r="I107" s="23"/>
      <c r="J107" s="30">
        <f t="shared" si="4"/>
        <v>22000</v>
      </c>
      <c r="K107" s="23">
        <v>22000</v>
      </c>
      <c r="L107" s="23"/>
      <c r="M107" s="14">
        <f t="shared" si="5"/>
        <v>33.84615384615385</v>
      </c>
    </row>
    <row r="108" spans="1:13" s="15" customFormat="1" ht="22.5" customHeight="1">
      <c r="A108" s="56"/>
      <c r="B108" s="8" t="s">
        <v>104</v>
      </c>
      <c r="C108" s="8"/>
      <c r="D108" s="6"/>
      <c r="E108" s="8"/>
      <c r="F108" s="57"/>
      <c r="G108" s="30">
        <f t="shared" si="3"/>
        <v>151995</v>
      </c>
      <c r="H108" s="23">
        <v>147150</v>
      </c>
      <c r="I108" s="23">
        <v>4845</v>
      </c>
      <c r="J108" s="30">
        <f t="shared" si="4"/>
        <v>19300</v>
      </c>
      <c r="K108" s="23">
        <v>19300</v>
      </c>
      <c r="L108" s="23"/>
      <c r="M108" s="14">
        <f t="shared" si="5"/>
        <v>12.697786111385243</v>
      </c>
    </row>
    <row r="109" spans="1:13" s="15" customFormat="1" ht="22.5" customHeight="1">
      <c r="A109" s="56"/>
      <c r="B109" s="8" t="s">
        <v>118</v>
      </c>
      <c r="C109" s="8"/>
      <c r="D109" s="6"/>
      <c r="E109" s="8"/>
      <c r="F109" s="57"/>
      <c r="G109" s="30">
        <f t="shared" si="3"/>
        <v>11000</v>
      </c>
      <c r="H109" s="23"/>
      <c r="I109" s="23">
        <v>11000</v>
      </c>
      <c r="J109" s="30">
        <f t="shared" si="4"/>
        <v>9490</v>
      </c>
      <c r="K109" s="23"/>
      <c r="L109" s="23">
        <v>9490</v>
      </c>
      <c r="M109" s="14">
        <f t="shared" si="5"/>
        <v>86.27272727272727</v>
      </c>
    </row>
    <row r="110" spans="1:13" s="15" customFormat="1" ht="75" customHeight="1">
      <c r="A110" s="16">
        <v>61</v>
      </c>
      <c r="B110" s="8" t="s">
        <v>172</v>
      </c>
      <c r="C110" s="8"/>
      <c r="D110" s="7"/>
      <c r="E110" s="7"/>
      <c r="F110" s="31" t="s">
        <v>173</v>
      </c>
      <c r="G110" s="30">
        <f t="shared" si="3"/>
        <v>60000</v>
      </c>
      <c r="H110" s="23">
        <v>35000</v>
      </c>
      <c r="I110" s="23">
        <v>25000</v>
      </c>
      <c r="J110" s="30">
        <f t="shared" si="4"/>
        <v>26560</v>
      </c>
      <c r="K110" s="23">
        <v>6010</v>
      </c>
      <c r="L110" s="23">
        <v>20550</v>
      </c>
      <c r="M110" s="14">
        <f t="shared" si="5"/>
        <v>44.266666666666666</v>
      </c>
    </row>
    <row r="111" spans="1:13" s="15" customFormat="1" ht="58.5" customHeight="1">
      <c r="A111" s="16">
        <v>62</v>
      </c>
      <c r="B111" s="8" t="s">
        <v>174</v>
      </c>
      <c r="C111" s="8"/>
      <c r="D111" s="7"/>
      <c r="E111" s="7"/>
      <c r="F111" s="31" t="s">
        <v>175</v>
      </c>
      <c r="G111" s="30">
        <f t="shared" si="3"/>
        <v>110000</v>
      </c>
      <c r="H111" s="23">
        <v>60000</v>
      </c>
      <c r="I111" s="23">
        <v>50000</v>
      </c>
      <c r="J111" s="30">
        <f t="shared" si="4"/>
        <v>4750</v>
      </c>
      <c r="K111" s="23">
        <v>4750</v>
      </c>
      <c r="L111" s="23">
        <v>0</v>
      </c>
      <c r="M111" s="14">
        <f t="shared" si="0"/>
        <v>4.318181818181818</v>
      </c>
    </row>
    <row r="112" spans="1:13" s="15" customFormat="1" ht="75" customHeight="1">
      <c r="A112" s="16">
        <v>63</v>
      </c>
      <c r="B112" s="8" t="s">
        <v>114</v>
      </c>
      <c r="C112" s="8"/>
      <c r="D112" s="7"/>
      <c r="E112" s="7"/>
      <c r="F112" s="31" t="s">
        <v>110</v>
      </c>
      <c r="G112" s="30">
        <f t="shared" si="3"/>
        <v>277602</v>
      </c>
      <c r="H112" s="23">
        <v>277602</v>
      </c>
      <c r="I112" s="23"/>
      <c r="J112" s="30">
        <f t="shared" si="4"/>
        <v>26466.88</v>
      </c>
      <c r="K112" s="23">
        <v>26466.88</v>
      </c>
      <c r="L112" s="23"/>
      <c r="M112" s="14">
        <f>J112/G112*100</f>
        <v>9.53410998479838</v>
      </c>
    </row>
    <row r="113" spans="1:13" s="15" customFormat="1" ht="66" customHeight="1">
      <c r="A113" s="16">
        <v>64</v>
      </c>
      <c r="B113" s="8" t="s">
        <v>93</v>
      </c>
      <c r="C113" s="8"/>
      <c r="D113" s="7"/>
      <c r="E113" s="7"/>
      <c r="F113" s="31" t="s">
        <v>179</v>
      </c>
      <c r="G113" s="30">
        <f t="shared" si="3"/>
        <v>100000</v>
      </c>
      <c r="H113" s="23">
        <v>100000</v>
      </c>
      <c r="I113" s="23"/>
      <c r="J113" s="30">
        <f t="shared" si="4"/>
        <v>0</v>
      </c>
      <c r="K113" s="23"/>
      <c r="L113" s="23"/>
      <c r="M113" s="14">
        <f>J113/G113*100</f>
        <v>0</v>
      </c>
    </row>
    <row r="114" spans="1:13" s="18" customFormat="1" ht="15.75">
      <c r="A114" s="17"/>
      <c r="B114" s="12"/>
      <c r="C114" s="12"/>
      <c r="D114" s="12"/>
      <c r="E114" s="13"/>
      <c r="F114" s="37" t="s">
        <v>3</v>
      </c>
      <c r="G114" s="30">
        <f t="shared" si="3"/>
        <v>84750599.75</v>
      </c>
      <c r="H114" s="30">
        <f>H6+H15+H16+H26+H27+H35+H36+H37+H38+H39+H40+H41+H42+H43+H44+H45+H46+H47+H53+H54+H55+H56+H57+H60+H61+H62+H63+H64+H65+H66+H67+H68+H71+H74+H75+H76+H77+H78+H79+H80+H83+H84+H85+H86+H87+H88+H89+H90+H91+H92+H93+H94+H95+H96+H97+H98+H99+H100+H101+H103+H104+H105+H106+H110+H111+H112+H113+H102</f>
        <v>66469131.75000001</v>
      </c>
      <c r="I114" s="30">
        <f>I6+I15+I16+I26+I27+I35+I36+I37+I38+I39+I40+I41+I42+I43+I44+I45+I46+I47+I53+I54+I55+I56+I57+I60+I61+I62+I63+I64+I65+I66+I67+I68+I71+I74+I75+I76+I77+I78+I79+I80+I83+I84+I85+I86+I87+I88+I89+I90+I91+I92+I93+I94+I95+I96+I97+I98+I99+I100+I101+I103+I104+I105+I106+I110+I111+I112+I113</f>
        <v>18281468</v>
      </c>
      <c r="J114" s="30">
        <f t="shared" si="4"/>
        <v>35220185.559999995</v>
      </c>
      <c r="K114" s="30">
        <f>K6+K15+K16+K26+K27+K35+K36+K37+K38+K39+K40+K41+K42+K43+K44+K45+K46+K47+K53+K54+K55+K56+K57+K60+K61+K62+K63+K64+K65+K66+K67+K68+K71+K74+K75+K76+K77+K78+K79+K80+K83+K84+K85+K86+K87+K88+K89+K90+K91+K92+K93+K94+K95+K96+K97+K98+K99+K100+K101+K103+K104+K105+K106+K110+K111+K112+K113+K102</f>
        <v>31576052.619999997</v>
      </c>
      <c r="L114" s="30">
        <f>L6+L15+L16+L26+L27+L35+L36+L37+L38+L39+L40+L41+L42+L43+L44+L45+L46+L47+L53+L54+L55+L56+L57+L60+L61+L62+L63+L64+L65+L66+L67+L68+L71+L74+L75+L76+L77+L78+L79+L80+L83+L84+L85+L86+L87+L88+L89+L90+L91+L92+L93+L94+L95+L96+L97+L98+L99+L100+L101+L103+L104+L105+L106+L110+L111+L112+L113</f>
        <v>3644132.94</v>
      </c>
      <c r="M114" s="38">
        <f>J114/G114*100</f>
        <v>41.55744698432059</v>
      </c>
    </row>
    <row r="115" spans="1:13" s="18" customFormat="1" ht="47.25" customHeight="1">
      <c r="A115" s="47"/>
      <c r="B115" s="40"/>
      <c r="C115" s="40"/>
      <c r="D115" s="40"/>
      <c r="E115" s="48"/>
      <c r="F115" s="49"/>
      <c r="G115" s="50"/>
      <c r="H115" s="50"/>
      <c r="I115" s="50"/>
      <c r="J115" s="50"/>
      <c r="K115" s="50"/>
      <c r="L115" s="50"/>
      <c r="M115" s="51"/>
    </row>
    <row r="116" spans="2:13" s="11" customFormat="1" ht="15.75">
      <c r="B116" s="20"/>
      <c r="C116" s="20"/>
      <c r="D116" s="20"/>
      <c r="E116" s="20"/>
      <c r="F116" s="53" t="s">
        <v>0</v>
      </c>
      <c r="G116" s="53"/>
      <c r="H116" s="39"/>
      <c r="I116" s="39"/>
      <c r="J116" s="54" t="s">
        <v>1</v>
      </c>
      <c r="K116" s="54"/>
      <c r="L116" s="54"/>
      <c r="M116" s="54"/>
    </row>
    <row r="117" spans="2:13" s="11" customFormat="1" ht="12.75">
      <c r="B117" s="20"/>
      <c r="C117" s="20"/>
      <c r="D117" s="20"/>
      <c r="E117" s="20"/>
      <c r="F117" s="1"/>
      <c r="G117" s="41"/>
      <c r="H117" s="42"/>
      <c r="I117" s="42"/>
      <c r="J117" s="43"/>
      <c r="K117" s="44"/>
      <c r="L117" s="44"/>
      <c r="M117" s="2"/>
    </row>
    <row r="118" spans="2:13" s="11" customFormat="1" ht="12.75">
      <c r="B118" s="20"/>
      <c r="C118" s="20"/>
      <c r="D118" s="20"/>
      <c r="E118" s="20"/>
      <c r="F118" s="55" t="s">
        <v>119</v>
      </c>
      <c r="G118" s="55"/>
      <c r="H118" s="42"/>
      <c r="I118" s="42"/>
      <c r="J118" s="45"/>
      <c r="K118" s="2"/>
      <c r="L118" s="2"/>
      <c r="M118" s="3"/>
    </row>
  </sheetData>
  <sheetProtection/>
  <mergeCells count="34">
    <mergeCell ref="B1:J1"/>
    <mergeCell ref="B2:J2"/>
    <mergeCell ref="B3:J3"/>
    <mergeCell ref="A6:A14"/>
    <mergeCell ref="F6:F14"/>
    <mergeCell ref="F40:F41"/>
    <mergeCell ref="F36:F39"/>
    <mergeCell ref="A16:A25"/>
    <mergeCell ref="F16:F25"/>
    <mergeCell ref="A27:A34"/>
    <mergeCell ref="F27:F34"/>
    <mergeCell ref="F63:F64"/>
    <mergeCell ref="F54:F55"/>
    <mergeCell ref="A47:A52"/>
    <mergeCell ref="F47:F52"/>
    <mergeCell ref="F106:F109"/>
    <mergeCell ref="A68:A70"/>
    <mergeCell ref="F68:F70"/>
    <mergeCell ref="F44:F45"/>
    <mergeCell ref="A57:A59"/>
    <mergeCell ref="F57:F59"/>
    <mergeCell ref="A71:A73"/>
    <mergeCell ref="F71:F73"/>
    <mergeCell ref="F100:F102"/>
    <mergeCell ref="F116:G116"/>
    <mergeCell ref="J116:M116"/>
    <mergeCell ref="F118:G118"/>
    <mergeCell ref="A42:A43"/>
    <mergeCell ref="F42:F43"/>
    <mergeCell ref="A100:A101"/>
    <mergeCell ref="A80:A82"/>
    <mergeCell ref="F80:F82"/>
    <mergeCell ref="A63:A64"/>
    <mergeCell ref="A106:A109"/>
  </mergeCells>
  <printOptions/>
  <pageMargins left="0" right="0" top="0.41" bottom="0" header="0.45" footer="0.31496062992125984"/>
  <pageSetup fitToHeight="5" horizontalDpi="600" verticalDpi="600" orientation="portrait" paperSize="9" scale="84" r:id="rId1"/>
  <rowBreaks count="5" manualBreakCount="5">
    <brk id="39" max="12" man="1"/>
    <brk id="62" max="12" man="1"/>
    <brk id="76" max="12" man="1"/>
    <brk id="92" max="12" man="1"/>
    <brk id="1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Server-new</cp:lastModifiedBy>
  <cp:lastPrinted>2020-04-09T09:27:32Z</cp:lastPrinted>
  <dcterms:created xsi:type="dcterms:W3CDTF">2010-01-25T13:09:52Z</dcterms:created>
  <dcterms:modified xsi:type="dcterms:W3CDTF">2020-04-09T09:27:37Z</dcterms:modified>
  <cp:category/>
  <cp:version/>
  <cp:contentType/>
  <cp:contentStatus/>
</cp:coreProperties>
</file>